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egioneemiliaromagna.sharepoint.com/sites/G353PianificazioneServizio-AgenzieCasa/Documenti condivisi/Patto Casa Interno/16_ MODULISTICA RICHIESTA RISORSE/2a tranche e successive/"/>
    </mc:Choice>
  </mc:AlternateContent>
  <xr:revisionPtr revIDLastSave="31" documentId="8_{7F52D736-1291-4621-B5FF-9AA8B6C86ABE}" xr6:coauthVersionLast="47" xr6:coauthVersionMax="47" xr10:uidLastSave="{5AE538F9-D6C1-4078-8B6B-E89677056F41}"/>
  <bookViews>
    <workbookView xWindow="-120" yWindow="-120" windowWidth="25440" windowHeight="15270" tabRatio="450" activeTab="4" xr2:uid="{46DB40BC-453D-4AB5-A2EE-F5E7809EF332}"/>
  </bookViews>
  <sheets>
    <sheet name="mod A" sheetId="8" r:id="rId1"/>
    <sheet name="mod B" sheetId="7" r:id="rId2"/>
    <sheet name="mod C" sheetId="3" r:id="rId3"/>
    <sheet name="utilizzatori" sheetId="9" r:id="rId4"/>
    <sheet name="SINTESI" sheetId="6" r:id="rId5"/>
    <sheet name="E_" sheetId="4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I11" i="9" l="1"/>
  <c r="CI12" i="9"/>
  <c r="CI13" i="9"/>
  <c r="CI14" i="9"/>
  <c r="CI15" i="9"/>
  <c r="CI16" i="9"/>
  <c r="CI17" i="9"/>
  <c r="CI18" i="9"/>
  <c r="CI19" i="9"/>
  <c r="CI20" i="9"/>
  <c r="CI21" i="9"/>
  <c r="CI22" i="9"/>
  <c r="CI23" i="9"/>
  <c r="CI24" i="9"/>
  <c r="CI25" i="9"/>
  <c r="CI26" i="9"/>
  <c r="CI27" i="9"/>
  <c r="CI28" i="9"/>
  <c r="CI29" i="9"/>
  <c r="CI30" i="9"/>
  <c r="CI31" i="9"/>
  <c r="CI32" i="9"/>
  <c r="CI33" i="9"/>
  <c r="CI34" i="9"/>
  <c r="CI35" i="9"/>
  <c r="CI36" i="9"/>
  <c r="CI37" i="9"/>
  <c r="CI38" i="9"/>
  <c r="CI39" i="9"/>
  <c r="CI40" i="9"/>
  <c r="CI41" i="9"/>
  <c r="CI42" i="9"/>
  <c r="CI43" i="9"/>
  <c r="CI44" i="9"/>
  <c r="CI45" i="9"/>
  <c r="CI46" i="9"/>
  <c r="CI47" i="9"/>
  <c r="CI48" i="9"/>
  <c r="CI49" i="9"/>
  <c r="CI50" i="9"/>
  <c r="CI51" i="9"/>
  <c r="CI52" i="9"/>
  <c r="CI53" i="9"/>
  <c r="CI54" i="9"/>
  <c r="CI55" i="9"/>
  <c r="CI56" i="9"/>
  <c r="CI57" i="9"/>
  <c r="CI58" i="9"/>
  <c r="CI59" i="9"/>
  <c r="CI60" i="9"/>
  <c r="CI61" i="9"/>
  <c r="CI62" i="9"/>
  <c r="CI63" i="9"/>
  <c r="CI64" i="9"/>
  <c r="CI65" i="9"/>
  <c r="CI66" i="9"/>
  <c r="CI67" i="9"/>
  <c r="CI68" i="9"/>
  <c r="CI69" i="9"/>
  <c r="CG11" i="9"/>
  <c r="CG12" i="9"/>
  <c r="CG13" i="9"/>
  <c r="CG14" i="9"/>
  <c r="CG15" i="9"/>
  <c r="CG16" i="9"/>
  <c r="CG17" i="9"/>
  <c r="CG18" i="9"/>
  <c r="CG19" i="9"/>
  <c r="CG20" i="9"/>
  <c r="CG21" i="9"/>
  <c r="CG22" i="9"/>
  <c r="CG23" i="9"/>
  <c r="CG24" i="9"/>
  <c r="CG25" i="9"/>
  <c r="CG26" i="9"/>
  <c r="CG27" i="9"/>
  <c r="CG28" i="9"/>
  <c r="CG29" i="9"/>
  <c r="CG30" i="9"/>
  <c r="CG31" i="9"/>
  <c r="CG32" i="9"/>
  <c r="CG33" i="9"/>
  <c r="CG34" i="9"/>
  <c r="CG35" i="9"/>
  <c r="CG36" i="9"/>
  <c r="CG37" i="9"/>
  <c r="CG38" i="9"/>
  <c r="CG39" i="9"/>
  <c r="CG40" i="9"/>
  <c r="CG41" i="9"/>
  <c r="CG42" i="9"/>
  <c r="CG43" i="9"/>
  <c r="CG44" i="9"/>
  <c r="CG45" i="9"/>
  <c r="CG46" i="9"/>
  <c r="CG47" i="9"/>
  <c r="CG48" i="9"/>
  <c r="CG49" i="9"/>
  <c r="CG50" i="9"/>
  <c r="CG51" i="9"/>
  <c r="CG52" i="9"/>
  <c r="CG53" i="9"/>
  <c r="CG54" i="9"/>
  <c r="CG55" i="9"/>
  <c r="CG56" i="9"/>
  <c r="CG57" i="9"/>
  <c r="CG58" i="9"/>
  <c r="CG59" i="9"/>
  <c r="CG60" i="9"/>
  <c r="CG61" i="9"/>
  <c r="CG62" i="9"/>
  <c r="CG63" i="9"/>
  <c r="CG64" i="9"/>
  <c r="CG65" i="9"/>
  <c r="CG66" i="9"/>
  <c r="CG67" i="9"/>
  <c r="CG68" i="9"/>
  <c r="CG69" i="9"/>
  <c r="BK11" i="9"/>
  <c r="BK12" i="9"/>
  <c r="BK13" i="9"/>
  <c r="BK14" i="9"/>
  <c r="BK15" i="9"/>
  <c r="BK16" i="9"/>
  <c r="BK17" i="9"/>
  <c r="BK18" i="9"/>
  <c r="BK19" i="9"/>
  <c r="BK20" i="9"/>
  <c r="BK21" i="9"/>
  <c r="BK22" i="9"/>
  <c r="BK23" i="9"/>
  <c r="BK24" i="9"/>
  <c r="BK25" i="9"/>
  <c r="BK26" i="9"/>
  <c r="BK27" i="9"/>
  <c r="BK28" i="9"/>
  <c r="BK29" i="9"/>
  <c r="BK30" i="9"/>
  <c r="BK31" i="9"/>
  <c r="BK32" i="9"/>
  <c r="BK33" i="9"/>
  <c r="BK34" i="9"/>
  <c r="BK35" i="9"/>
  <c r="BK36" i="9"/>
  <c r="BK37" i="9"/>
  <c r="BK38" i="9"/>
  <c r="BK39" i="9"/>
  <c r="BK40" i="9"/>
  <c r="BK41" i="9"/>
  <c r="BK42" i="9"/>
  <c r="BK43" i="9"/>
  <c r="BK44" i="9"/>
  <c r="BK45" i="9"/>
  <c r="BK46" i="9"/>
  <c r="BK47" i="9"/>
  <c r="BK48" i="9"/>
  <c r="BK49" i="9"/>
  <c r="BK50" i="9"/>
  <c r="BK51" i="9"/>
  <c r="BK52" i="9"/>
  <c r="BK53" i="9"/>
  <c r="BK54" i="9"/>
  <c r="BK55" i="9"/>
  <c r="BK56" i="9"/>
  <c r="BK57" i="9"/>
  <c r="BK58" i="9"/>
  <c r="BK59" i="9"/>
  <c r="BK60" i="9"/>
  <c r="BK61" i="9"/>
  <c r="BK62" i="9"/>
  <c r="BK63" i="9"/>
  <c r="BK64" i="9"/>
  <c r="BK65" i="9"/>
  <c r="BK66" i="9"/>
  <c r="BK67" i="9"/>
  <c r="BK68" i="9"/>
  <c r="BK69" i="9"/>
  <c r="BI11" i="9"/>
  <c r="BI12" i="9"/>
  <c r="BI13" i="9"/>
  <c r="BI14" i="9"/>
  <c r="BI15" i="9"/>
  <c r="BI16" i="9"/>
  <c r="BI17" i="9"/>
  <c r="BI18" i="9"/>
  <c r="BI19" i="9"/>
  <c r="BI20" i="9"/>
  <c r="BI21" i="9"/>
  <c r="BI22" i="9"/>
  <c r="BI23" i="9"/>
  <c r="BI24" i="9"/>
  <c r="BI25" i="9"/>
  <c r="BI26" i="9"/>
  <c r="BI27" i="9"/>
  <c r="BI28" i="9"/>
  <c r="BI29" i="9"/>
  <c r="BI30" i="9"/>
  <c r="BI31" i="9"/>
  <c r="BI32" i="9"/>
  <c r="BI33" i="9"/>
  <c r="BI34" i="9"/>
  <c r="BI35" i="9"/>
  <c r="BI36" i="9"/>
  <c r="BI37" i="9"/>
  <c r="BI38" i="9"/>
  <c r="BI39" i="9"/>
  <c r="BI40" i="9"/>
  <c r="BI41" i="9"/>
  <c r="BI42" i="9"/>
  <c r="BI43" i="9"/>
  <c r="BI44" i="9"/>
  <c r="BI45" i="9"/>
  <c r="BI46" i="9"/>
  <c r="BI47" i="9"/>
  <c r="BI48" i="9"/>
  <c r="BI49" i="9"/>
  <c r="BI50" i="9"/>
  <c r="BI51" i="9"/>
  <c r="BI52" i="9"/>
  <c r="BI53" i="9"/>
  <c r="BI54" i="9"/>
  <c r="BI55" i="9"/>
  <c r="BI56" i="9"/>
  <c r="BI57" i="9"/>
  <c r="BI58" i="9"/>
  <c r="BI59" i="9"/>
  <c r="BI60" i="9"/>
  <c r="BI61" i="9"/>
  <c r="BI62" i="9"/>
  <c r="BI63" i="9"/>
  <c r="BI64" i="9"/>
  <c r="BI65" i="9"/>
  <c r="BI66" i="9"/>
  <c r="BI67" i="9"/>
  <c r="BI68" i="9"/>
  <c r="BI69" i="9"/>
  <c r="AY11" i="9"/>
  <c r="AY12" i="9"/>
  <c r="AY13" i="9"/>
  <c r="AY14" i="9"/>
  <c r="AY15" i="9"/>
  <c r="AY16" i="9"/>
  <c r="AY17" i="9"/>
  <c r="AY18" i="9"/>
  <c r="AY19" i="9"/>
  <c r="AY20" i="9"/>
  <c r="AY21" i="9"/>
  <c r="AY22" i="9"/>
  <c r="AY23" i="9"/>
  <c r="AY24" i="9"/>
  <c r="AY25" i="9"/>
  <c r="AY26" i="9"/>
  <c r="AY27" i="9"/>
  <c r="AY28" i="9"/>
  <c r="AY29" i="9"/>
  <c r="AY30" i="9"/>
  <c r="AY31" i="9"/>
  <c r="AY32" i="9"/>
  <c r="AY33" i="9"/>
  <c r="AY34" i="9"/>
  <c r="AY35" i="9"/>
  <c r="AY36" i="9"/>
  <c r="AY37" i="9"/>
  <c r="AY38" i="9"/>
  <c r="AY39" i="9"/>
  <c r="AY40" i="9"/>
  <c r="AY41" i="9"/>
  <c r="AY42" i="9"/>
  <c r="AY43" i="9"/>
  <c r="AY44" i="9"/>
  <c r="AY45" i="9"/>
  <c r="AY46" i="9"/>
  <c r="AY47" i="9"/>
  <c r="AY48" i="9"/>
  <c r="AY49" i="9"/>
  <c r="AY50" i="9"/>
  <c r="AY51" i="9"/>
  <c r="AY52" i="9"/>
  <c r="AY53" i="9"/>
  <c r="AY54" i="9"/>
  <c r="AY55" i="9"/>
  <c r="AY56" i="9"/>
  <c r="AY57" i="9"/>
  <c r="AY58" i="9"/>
  <c r="AY59" i="9"/>
  <c r="AY60" i="9"/>
  <c r="AY61" i="9"/>
  <c r="AY62" i="9"/>
  <c r="AY63" i="9"/>
  <c r="AY64" i="9"/>
  <c r="AY65" i="9"/>
  <c r="AY66" i="9"/>
  <c r="AY67" i="9"/>
  <c r="AY68" i="9"/>
  <c r="AY69" i="9"/>
  <c r="AW11" i="9"/>
  <c r="AW12" i="9"/>
  <c r="AW13" i="9"/>
  <c r="AW14" i="9"/>
  <c r="AW15" i="9"/>
  <c r="AW16" i="9"/>
  <c r="AW17" i="9"/>
  <c r="AW18" i="9"/>
  <c r="AW19" i="9"/>
  <c r="AW20" i="9"/>
  <c r="AW21" i="9"/>
  <c r="AW22" i="9"/>
  <c r="AW23" i="9"/>
  <c r="AW24" i="9"/>
  <c r="AW25" i="9"/>
  <c r="AW26" i="9"/>
  <c r="AW27" i="9"/>
  <c r="AW28" i="9"/>
  <c r="AW29" i="9"/>
  <c r="AW30" i="9"/>
  <c r="AW31" i="9"/>
  <c r="AW32" i="9"/>
  <c r="AW33" i="9"/>
  <c r="AW34" i="9"/>
  <c r="AW35" i="9"/>
  <c r="AW36" i="9"/>
  <c r="AW37" i="9"/>
  <c r="AW38" i="9"/>
  <c r="AW39" i="9"/>
  <c r="AW40" i="9"/>
  <c r="AW41" i="9"/>
  <c r="AW42" i="9"/>
  <c r="AW43" i="9"/>
  <c r="AW44" i="9"/>
  <c r="AW45" i="9"/>
  <c r="AW46" i="9"/>
  <c r="AW47" i="9"/>
  <c r="AW48" i="9"/>
  <c r="AW49" i="9"/>
  <c r="AW50" i="9"/>
  <c r="AW51" i="9"/>
  <c r="AW52" i="9"/>
  <c r="AW53" i="9"/>
  <c r="AW54" i="9"/>
  <c r="AW55" i="9"/>
  <c r="AW56" i="9"/>
  <c r="AW57" i="9"/>
  <c r="AW58" i="9"/>
  <c r="AW59" i="9"/>
  <c r="AW60" i="9"/>
  <c r="AW61" i="9"/>
  <c r="AW62" i="9"/>
  <c r="AW63" i="9"/>
  <c r="AW64" i="9"/>
  <c r="AW65" i="9"/>
  <c r="AW66" i="9"/>
  <c r="AW67" i="9"/>
  <c r="AW68" i="9"/>
  <c r="AW69" i="9"/>
  <c r="AM11" i="9"/>
  <c r="AM12" i="9"/>
  <c r="AM13" i="9"/>
  <c r="AM14" i="9"/>
  <c r="AM15" i="9"/>
  <c r="AM16" i="9"/>
  <c r="AM17" i="9"/>
  <c r="AM18" i="9"/>
  <c r="AM19" i="9"/>
  <c r="AM20" i="9"/>
  <c r="AM21" i="9"/>
  <c r="AM22" i="9"/>
  <c r="AM23" i="9"/>
  <c r="AM24" i="9"/>
  <c r="AM25" i="9"/>
  <c r="AM26" i="9"/>
  <c r="AM27" i="9"/>
  <c r="AM28" i="9"/>
  <c r="AM29" i="9"/>
  <c r="AM30" i="9"/>
  <c r="AM31" i="9"/>
  <c r="AM32" i="9"/>
  <c r="AM33" i="9"/>
  <c r="AM34" i="9"/>
  <c r="AM35" i="9"/>
  <c r="AM36" i="9"/>
  <c r="AM37" i="9"/>
  <c r="AM38" i="9"/>
  <c r="AM39" i="9"/>
  <c r="AM40" i="9"/>
  <c r="AM41" i="9"/>
  <c r="AM42" i="9"/>
  <c r="AM43" i="9"/>
  <c r="AM44" i="9"/>
  <c r="AM45" i="9"/>
  <c r="AM46" i="9"/>
  <c r="AM47" i="9"/>
  <c r="AM48" i="9"/>
  <c r="AM49" i="9"/>
  <c r="AM50" i="9"/>
  <c r="AM51" i="9"/>
  <c r="AM52" i="9"/>
  <c r="AM53" i="9"/>
  <c r="AM54" i="9"/>
  <c r="AM55" i="9"/>
  <c r="AM56" i="9"/>
  <c r="AM57" i="9"/>
  <c r="AM58" i="9"/>
  <c r="AM59" i="9"/>
  <c r="AM60" i="9"/>
  <c r="AM61" i="9"/>
  <c r="AM62" i="9"/>
  <c r="AM63" i="9"/>
  <c r="AM64" i="9"/>
  <c r="AM65" i="9"/>
  <c r="AM66" i="9"/>
  <c r="AM67" i="9"/>
  <c r="AM68" i="9"/>
  <c r="AM69" i="9"/>
  <c r="AK11" i="9"/>
  <c r="AK12" i="9"/>
  <c r="AK13" i="9"/>
  <c r="AK14" i="9"/>
  <c r="AK15" i="9"/>
  <c r="AK16" i="9"/>
  <c r="AK17" i="9"/>
  <c r="AK18" i="9"/>
  <c r="AK19" i="9"/>
  <c r="AK20" i="9"/>
  <c r="AK21" i="9"/>
  <c r="AK22" i="9"/>
  <c r="AK23" i="9"/>
  <c r="AK24" i="9"/>
  <c r="AK25" i="9"/>
  <c r="AK26" i="9"/>
  <c r="AK27" i="9"/>
  <c r="AK28" i="9"/>
  <c r="AK29" i="9"/>
  <c r="AK30" i="9"/>
  <c r="AK31" i="9"/>
  <c r="AK32" i="9"/>
  <c r="AK33" i="9"/>
  <c r="AK34" i="9"/>
  <c r="AK35" i="9"/>
  <c r="AK36" i="9"/>
  <c r="AK37" i="9"/>
  <c r="AK38" i="9"/>
  <c r="AK39" i="9"/>
  <c r="AK40" i="9"/>
  <c r="AK41" i="9"/>
  <c r="AK42" i="9"/>
  <c r="AK43" i="9"/>
  <c r="AK44" i="9"/>
  <c r="AK45" i="9"/>
  <c r="AK46" i="9"/>
  <c r="AK47" i="9"/>
  <c r="AK48" i="9"/>
  <c r="AK49" i="9"/>
  <c r="AK50" i="9"/>
  <c r="AK51" i="9"/>
  <c r="AK52" i="9"/>
  <c r="AK53" i="9"/>
  <c r="AK54" i="9"/>
  <c r="AK55" i="9"/>
  <c r="AK56" i="9"/>
  <c r="AK57" i="9"/>
  <c r="AK58" i="9"/>
  <c r="AK59" i="9"/>
  <c r="AK60" i="9"/>
  <c r="AK61" i="9"/>
  <c r="AK62" i="9"/>
  <c r="AK63" i="9"/>
  <c r="AK64" i="9"/>
  <c r="AK65" i="9"/>
  <c r="AK66" i="9"/>
  <c r="AK67" i="9"/>
  <c r="AK68" i="9"/>
  <c r="AK69" i="9"/>
  <c r="AA11" i="9"/>
  <c r="AA12" i="9"/>
  <c r="AA13" i="9"/>
  <c r="AA14" i="9"/>
  <c r="AA15" i="9"/>
  <c r="AA16" i="9"/>
  <c r="AA17" i="9"/>
  <c r="AA18" i="9"/>
  <c r="AA19" i="9"/>
  <c r="AA20" i="9"/>
  <c r="AA21" i="9"/>
  <c r="AA22" i="9"/>
  <c r="AA23" i="9"/>
  <c r="AA24" i="9"/>
  <c r="AA25" i="9"/>
  <c r="AA26" i="9"/>
  <c r="AA27" i="9"/>
  <c r="AA28" i="9"/>
  <c r="AA29" i="9"/>
  <c r="AA30" i="9"/>
  <c r="AA31" i="9"/>
  <c r="AA32" i="9"/>
  <c r="AA33" i="9"/>
  <c r="AA34" i="9"/>
  <c r="AA35" i="9"/>
  <c r="AA36" i="9"/>
  <c r="AA37" i="9"/>
  <c r="AA38" i="9"/>
  <c r="AA39" i="9"/>
  <c r="AA40" i="9"/>
  <c r="AA41" i="9"/>
  <c r="AA42" i="9"/>
  <c r="AA43" i="9"/>
  <c r="AA44" i="9"/>
  <c r="AA45" i="9"/>
  <c r="AA46" i="9"/>
  <c r="AA47" i="9"/>
  <c r="AA48" i="9"/>
  <c r="AA49" i="9"/>
  <c r="AA50" i="9"/>
  <c r="AA51" i="9"/>
  <c r="AA52" i="9"/>
  <c r="AA53" i="9"/>
  <c r="AA54" i="9"/>
  <c r="AA55" i="9"/>
  <c r="AA56" i="9"/>
  <c r="AA57" i="9"/>
  <c r="AA58" i="9"/>
  <c r="AA59" i="9"/>
  <c r="AA60" i="9"/>
  <c r="AA61" i="9"/>
  <c r="AA62" i="9"/>
  <c r="AA63" i="9"/>
  <c r="AA64" i="9"/>
  <c r="AA65" i="9"/>
  <c r="AA66" i="9"/>
  <c r="AA67" i="9"/>
  <c r="AA68" i="9"/>
  <c r="AA69" i="9"/>
  <c r="Y11" i="9"/>
  <c r="Y12" i="9"/>
  <c r="Y13" i="9"/>
  <c r="Y14" i="9"/>
  <c r="Y15" i="9"/>
  <c r="Y16" i="9"/>
  <c r="Y17" i="9"/>
  <c r="Y18" i="9"/>
  <c r="Y19" i="9"/>
  <c r="Y20" i="9"/>
  <c r="Y21" i="9"/>
  <c r="Y22" i="9"/>
  <c r="Y23" i="9"/>
  <c r="Y24" i="9"/>
  <c r="Y25" i="9"/>
  <c r="Y26" i="9"/>
  <c r="Y27" i="9"/>
  <c r="Y28" i="9"/>
  <c r="Y29" i="9"/>
  <c r="Y30" i="9"/>
  <c r="Y31" i="9"/>
  <c r="Y32" i="9"/>
  <c r="Y33" i="9"/>
  <c r="Y34" i="9"/>
  <c r="Y35" i="9"/>
  <c r="Y36" i="9"/>
  <c r="Y37" i="9"/>
  <c r="Y38" i="9"/>
  <c r="Y39" i="9"/>
  <c r="Y40" i="9"/>
  <c r="Y41" i="9"/>
  <c r="Y42" i="9"/>
  <c r="Y43" i="9"/>
  <c r="Y44" i="9"/>
  <c r="Y45" i="9"/>
  <c r="Y46" i="9"/>
  <c r="Y47" i="9"/>
  <c r="Y48" i="9"/>
  <c r="Y49" i="9"/>
  <c r="Y50" i="9"/>
  <c r="Y51" i="9"/>
  <c r="Y52" i="9"/>
  <c r="Y53" i="9"/>
  <c r="Y54" i="9"/>
  <c r="Y55" i="9"/>
  <c r="Y56" i="9"/>
  <c r="Y57" i="9"/>
  <c r="Y58" i="9"/>
  <c r="Y59" i="9"/>
  <c r="Y60" i="9"/>
  <c r="Y61" i="9"/>
  <c r="Y62" i="9"/>
  <c r="Y63" i="9"/>
  <c r="Y64" i="9"/>
  <c r="Y65" i="9"/>
  <c r="Y66" i="9"/>
  <c r="Y67" i="9"/>
  <c r="Y68" i="9"/>
  <c r="Y69" i="9"/>
  <c r="M11" i="9"/>
  <c r="M12" i="9"/>
  <c r="M13" i="9"/>
  <c r="M14" i="9"/>
  <c r="M15" i="9"/>
  <c r="M16" i="9"/>
  <c r="M17" i="9"/>
  <c r="M18" i="9"/>
  <c r="M19" i="9"/>
  <c r="M20" i="9"/>
  <c r="M21" i="9"/>
  <c r="M22" i="9"/>
  <c r="M23" i="9"/>
  <c r="M24" i="9"/>
  <c r="M25" i="9"/>
  <c r="M26" i="9"/>
  <c r="M27" i="9"/>
  <c r="M28" i="9"/>
  <c r="M29" i="9"/>
  <c r="M30" i="9"/>
  <c r="M31" i="9"/>
  <c r="M32" i="9"/>
  <c r="M33" i="9"/>
  <c r="M34" i="9"/>
  <c r="M35" i="9"/>
  <c r="M36" i="9"/>
  <c r="M37" i="9"/>
  <c r="M38" i="9"/>
  <c r="M39" i="9"/>
  <c r="M40" i="9"/>
  <c r="M41" i="9"/>
  <c r="M42" i="9"/>
  <c r="M43" i="9"/>
  <c r="M44" i="9"/>
  <c r="M45" i="9"/>
  <c r="M46" i="9"/>
  <c r="M47" i="9"/>
  <c r="M48" i="9"/>
  <c r="M49" i="9"/>
  <c r="M50" i="9"/>
  <c r="M51" i="9"/>
  <c r="M52" i="9"/>
  <c r="M53" i="9"/>
  <c r="M54" i="9"/>
  <c r="M55" i="9"/>
  <c r="M56" i="9"/>
  <c r="M57" i="9"/>
  <c r="M58" i="9"/>
  <c r="M59" i="9"/>
  <c r="M60" i="9"/>
  <c r="M61" i="9"/>
  <c r="M62" i="9"/>
  <c r="M63" i="9"/>
  <c r="M64" i="9"/>
  <c r="M65" i="9"/>
  <c r="M66" i="9"/>
  <c r="M67" i="9"/>
  <c r="M68" i="9"/>
  <c r="M69" i="9"/>
  <c r="BU11" i="9"/>
  <c r="BU12" i="9"/>
  <c r="BU13" i="9"/>
  <c r="BU14" i="9"/>
  <c r="BU15" i="9"/>
  <c r="BU16" i="9"/>
  <c r="BU17" i="9"/>
  <c r="BU18" i="9"/>
  <c r="BU19" i="9"/>
  <c r="BU20" i="9"/>
  <c r="BU21" i="9"/>
  <c r="BU22" i="9"/>
  <c r="BU23" i="9"/>
  <c r="BU24" i="9"/>
  <c r="BU25" i="9"/>
  <c r="BU26" i="9"/>
  <c r="BU27" i="9"/>
  <c r="BU28" i="9"/>
  <c r="BU29" i="9"/>
  <c r="BU30" i="9"/>
  <c r="BU31" i="9"/>
  <c r="BU32" i="9"/>
  <c r="BU33" i="9"/>
  <c r="BU34" i="9"/>
  <c r="BU35" i="9"/>
  <c r="BU36" i="9"/>
  <c r="BU37" i="9"/>
  <c r="BU38" i="9"/>
  <c r="BU39" i="9"/>
  <c r="BU40" i="9"/>
  <c r="BU41" i="9"/>
  <c r="BU42" i="9"/>
  <c r="BU43" i="9"/>
  <c r="BU44" i="9"/>
  <c r="BU45" i="9"/>
  <c r="BU46" i="9"/>
  <c r="BU47" i="9"/>
  <c r="BU48" i="9"/>
  <c r="BU49" i="9"/>
  <c r="BU50" i="9"/>
  <c r="BU51" i="9"/>
  <c r="BU52" i="9"/>
  <c r="BU53" i="9"/>
  <c r="BU54" i="9"/>
  <c r="BU55" i="9"/>
  <c r="BU56" i="9"/>
  <c r="BU57" i="9"/>
  <c r="BU58" i="9"/>
  <c r="BU59" i="9"/>
  <c r="BU60" i="9"/>
  <c r="BU61" i="9"/>
  <c r="BU62" i="9"/>
  <c r="BU63" i="9"/>
  <c r="BU64" i="9"/>
  <c r="BU65" i="9"/>
  <c r="BU66" i="9"/>
  <c r="BU67" i="9"/>
  <c r="BU68" i="9"/>
  <c r="BU69" i="9"/>
  <c r="BW11" i="9"/>
  <c r="BW34" i="9"/>
  <c r="BW35" i="9"/>
  <c r="BW45" i="9"/>
  <c r="BW46" i="9"/>
  <c r="BW47" i="9"/>
  <c r="BW57" i="9"/>
  <c r="BW58" i="9"/>
  <c r="BW59" i="9"/>
  <c r="CI10" i="9"/>
  <c r="AY10" i="9"/>
  <c r="AW10" i="9"/>
  <c r="AM10" i="9"/>
  <c r="AK10" i="9"/>
  <c r="AA10" i="9"/>
  <c r="CG10" i="9"/>
  <c r="BW10" i="9"/>
  <c r="BU10" i="9"/>
  <c r="BK10" i="9"/>
  <c r="BI10" i="9"/>
  <c r="Y10" i="9"/>
  <c r="W10" i="9" a="1"/>
  <c r="W10" i="9" s="1"/>
  <c r="Z10" i="9" s="1" a="1"/>
  <c r="Z10" i="9" s="1"/>
  <c r="AE8" i="7"/>
  <c r="AK9" i="3"/>
  <c r="AE11" i="9"/>
  <c r="AE12" i="9"/>
  <c r="AE13" i="9"/>
  <c r="AE14" i="9"/>
  <c r="AE15" i="9"/>
  <c r="AE16" i="9"/>
  <c r="AE17" i="9"/>
  <c r="AE18" i="9"/>
  <c r="AE19" i="9"/>
  <c r="AE20" i="9"/>
  <c r="AE21" i="9"/>
  <c r="AE22" i="9"/>
  <c r="AE23" i="9"/>
  <c r="AE24" i="9"/>
  <c r="AE25" i="9"/>
  <c r="AE26" i="9"/>
  <c r="AE27" i="9"/>
  <c r="AE28" i="9"/>
  <c r="AE29" i="9"/>
  <c r="AE30" i="9"/>
  <c r="AE31" i="9"/>
  <c r="AE32" i="9"/>
  <c r="AE33" i="9"/>
  <c r="AE34" i="9"/>
  <c r="AE35" i="9"/>
  <c r="AE36" i="9"/>
  <c r="AE37" i="9"/>
  <c r="AE38" i="9"/>
  <c r="AE39" i="9"/>
  <c r="AE40" i="9"/>
  <c r="AE41" i="9"/>
  <c r="AE42" i="9"/>
  <c r="AE43" i="9"/>
  <c r="AE44" i="9"/>
  <c r="AE45" i="9"/>
  <c r="AE46" i="9"/>
  <c r="AE47" i="9"/>
  <c r="AE48" i="9"/>
  <c r="AE49" i="9"/>
  <c r="AE50" i="9"/>
  <c r="AE51" i="9"/>
  <c r="AE52" i="9"/>
  <c r="AE53" i="9"/>
  <c r="AE54" i="9"/>
  <c r="AE55" i="9"/>
  <c r="AE56" i="9"/>
  <c r="AE57" i="9"/>
  <c r="AE58" i="9"/>
  <c r="AE59" i="9"/>
  <c r="AE60" i="9"/>
  <c r="AE61" i="9"/>
  <c r="AE62" i="9"/>
  <c r="AE63" i="9"/>
  <c r="AE64" i="9"/>
  <c r="AE65" i="9"/>
  <c r="AE66" i="9"/>
  <c r="AE67" i="9"/>
  <c r="AE68" i="9"/>
  <c r="AE69" i="9"/>
  <c r="Z45" i="9" a="1"/>
  <c r="Z45" i="9" s="1"/>
  <c r="Z52" i="9" a="1"/>
  <c r="Z52" i="9" s="1"/>
  <c r="W11" i="9" a="1"/>
  <c r="W11" i="9" s="1"/>
  <c r="Z11" i="9" s="1" a="1"/>
  <c r="Z11" i="9" s="1"/>
  <c r="W12" i="9" a="1"/>
  <c r="W12" i="9"/>
  <c r="Z12" i="9" s="1" a="1"/>
  <c r="Z12" i="9" s="1"/>
  <c r="W13" i="9" a="1"/>
  <c r="W13" i="9" s="1"/>
  <c r="Z13" i="9" s="1" a="1"/>
  <c r="Z13" i="9" s="1"/>
  <c r="W14" i="9" a="1"/>
  <c r="W14" i="9" s="1"/>
  <c r="Z14" i="9" s="1" a="1"/>
  <c r="Z14" i="9" s="1"/>
  <c r="W15" i="9" a="1"/>
  <c r="W15" i="9" s="1"/>
  <c r="Z15" i="9" s="1" a="1"/>
  <c r="Z15" i="9" s="1"/>
  <c r="W16" i="9" a="1"/>
  <c r="W16" i="9" s="1"/>
  <c r="Z16" i="9" s="1" a="1"/>
  <c r="Z16" i="9" s="1"/>
  <c r="W17" i="9" a="1"/>
  <c r="W17" i="9" s="1"/>
  <c r="Z17" i="9" s="1" a="1"/>
  <c r="Z17" i="9" s="1"/>
  <c r="W18" i="9" a="1"/>
  <c r="W18" i="9" s="1"/>
  <c r="Z18" i="9" s="1" a="1"/>
  <c r="Z18" i="9" s="1"/>
  <c r="W19" i="9" a="1"/>
  <c r="W19" i="9" s="1"/>
  <c r="Z19" i="9" s="1" a="1"/>
  <c r="Z19" i="9" s="1"/>
  <c r="W20" i="9" a="1"/>
  <c r="W20" i="9"/>
  <c r="Z20" i="9" s="1" a="1"/>
  <c r="Z20" i="9" s="1"/>
  <c r="W21" i="9" a="1"/>
  <c r="W21" i="9" s="1"/>
  <c r="Z21" i="9" s="1" a="1"/>
  <c r="Z21" i="9" s="1"/>
  <c r="W22" i="9" a="1"/>
  <c r="W22" i="9"/>
  <c r="Z22" i="9" s="1" a="1"/>
  <c r="Z22" i="9" s="1"/>
  <c r="W23" i="9" a="1"/>
  <c r="W23" i="9" s="1"/>
  <c r="Z23" i="9" s="1" a="1"/>
  <c r="Z23" i="9" s="1"/>
  <c r="W24" i="9" a="1"/>
  <c r="W24" i="9"/>
  <c r="Z24" i="9" s="1" a="1"/>
  <c r="Z24" i="9" s="1"/>
  <c r="W25" i="9" a="1"/>
  <c r="W25" i="9" s="1"/>
  <c r="Z25" i="9" s="1" a="1"/>
  <c r="Z25" i="9" s="1"/>
  <c r="W26" i="9" a="1"/>
  <c r="W26" i="9" s="1"/>
  <c r="Z26" i="9" s="1" a="1"/>
  <c r="Z26" i="9" s="1"/>
  <c r="W27" i="9" a="1"/>
  <c r="W27" i="9" s="1"/>
  <c r="Z27" i="9" s="1" a="1"/>
  <c r="Z27" i="9" s="1"/>
  <c r="W28" i="9" a="1"/>
  <c r="W28" i="9" s="1"/>
  <c r="Z28" i="9" s="1" a="1"/>
  <c r="Z28" i="9" s="1"/>
  <c r="W29" i="9" a="1"/>
  <c r="W29" i="9" s="1"/>
  <c r="Z29" i="9" s="1" a="1"/>
  <c r="Z29" i="9" s="1"/>
  <c r="W30" i="9" a="1"/>
  <c r="W30" i="9" s="1"/>
  <c r="Z30" i="9" s="1" a="1"/>
  <c r="Z30" i="9" s="1"/>
  <c r="W31" i="9" a="1"/>
  <c r="W31" i="9"/>
  <c r="Z31" i="9" s="1" a="1"/>
  <c r="Z31" i="9" s="1"/>
  <c r="W32" i="9" a="1"/>
  <c r="W32" i="9"/>
  <c r="Z32" i="9" s="1" a="1"/>
  <c r="Z32" i="9" s="1"/>
  <c r="W33" i="9" a="1"/>
  <c r="W33" i="9" s="1"/>
  <c r="Z33" i="9" s="1" a="1"/>
  <c r="Z33" i="9" s="1"/>
  <c r="W34" i="9" a="1"/>
  <c r="W34" i="9"/>
  <c r="Z34" i="9" s="1" a="1"/>
  <c r="Z34" i="9" s="1"/>
  <c r="W35" i="9" a="1"/>
  <c r="W35" i="9" s="1"/>
  <c r="Z35" i="9" s="1" a="1"/>
  <c r="Z35" i="9" s="1"/>
  <c r="W36" i="9" a="1"/>
  <c r="W36" i="9" s="1"/>
  <c r="Z36" i="9" s="1" a="1"/>
  <c r="Z36" i="9" s="1"/>
  <c r="W37" i="9" a="1"/>
  <c r="W37" i="9" s="1"/>
  <c r="Z37" i="9" s="1" a="1"/>
  <c r="Z37" i="9" s="1"/>
  <c r="W38" i="9" a="1"/>
  <c r="W38" i="9"/>
  <c r="Z38" i="9" s="1" a="1"/>
  <c r="Z38" i="9" s="1"/>
  <c r="W39" i="9" a="1"/>
  <c r="W39" i="9" s="1"/>
  <c r="Z39" i="9" s="1" a="1"/>
  <c r="Z39" i="9" s="1"/>
  <c r="W40" i="9" a="1"/>
  <c r="W40" i="9" s="1"/>
  <c r="Z40" i="9" s="1" a="1"/>
  <c r="Z40" i="9" s="1"/>
  <c r="W41" i="9" a="1"/>
  <c r="W41" i="9" s="1"/>
  <c r="Z41" i="9" s="1" a="1"/>
  <c r="Z41" i="9" s="1"/>
  <c r="W42" i="9" a="1"/>
  <c r="W42" i="9" s="1"/>
  <c r="Z42" i="9" s="1" a="1"/>
  <c r="Z42" i="9" s="1"/>
  <c r="W43" i="9" a="1"/>
  <c r="W43" i="9" s="1"/>
  <c r="Z43" i="9" s="1" a="1"/>
  <c r="Z43" i="9" s="1"/>
  <c r="W44" i="9" a="1"/>
  <c r="W44" i="9" s="1"/>
  <c r="Z44" i="9" s="1" a="1"/>
  <c r="Z44" i="9" s="1"/>
  <c r="W45" i="9" a="1"/>
  <c r="W45" i="9" s="1"/>
  <c r="W46" i="9" a="1"/>
  <c r="W46" i="9" s="1"/>
  <c r="Z46" i="9" s="1" a="1"/>
  <c r="Z46" i="9" s="1"/>
  <c r="W47" i="9" a="1"/>
  <c r="W47" i="9" s="1"/>
  <c r="Z47" i="9" s="1" a="1"/>
  <c r="Z47" i="9" s="1"/>
  <c r="W48" i="9" a="1"/>
  <c r="W48" i="9" s="1"/>
  <c r="Z48" i="9" s="1" a="1"/>
  <c r="Z48" i="9" s="1"/>
  <c r="W49" i="9" a="1"/>
  <c r="W49" i="9" s="1"/>
  <c r="Z49" i="9" s="1" a="1"/>
  <c r="Z49" i="9" s="1"/>
  <c r="W50" i="9" a="1"/>
  <c r="W50" i="9" s="1"/>
  <c r="Z50" i="9" s="1" a="1"/>
  <c r="Z50" i="9" s="1"/>
  <c r="W51" i="9" a="1"/>
  <c r="W51" i="9" s="1"/>
  <c r="Z51" i="9" s="1" a="1"/>
  <c r="Z51" i="9" s="1"/>
  <c r="W52" i="9" a="1"/>
  <c r="W52" i="9"/>
  <c r="W53" i="9" a="1"/>
  <c r="W53" i="9" s="1"/>
  <c r="Z53" i="9" s="1" a="1"/>
  <c r="Z53" i="9" s="1"/>
  <c r="W54" i="9" a="1"/>
  <c r="W54" i="9"/>
  <c r="Z54" i="9" s="1" a="1"/>
  <c r="Z54" i="9" s="1"/>
  <c r="W55" i="9" a="1"/>
  <c r="W55" i="9" s="1"/>
  <c r="Z55" i="9" s="1" a="1"/>
  <c r="Z55" i="9" s="1"/>
  <c r="W56" i="9" a="1"/>
  <c r="W56" i="9"/>
  <c r="Z56" i="9" s="1" a="1"/>
  <c r="Z56" i="9" s="1"/>
  <c r="W57" i="9" a="1"/>
  <c r="W57" i="9" s="1"/>
  <c r="Z57" i="9" s="1" a="1"/>
  <c r="Z57" i="9" s="1"/>
  <c r="W58" i="9" a="1"/>
  <c r="W58" i="9"/>
  <c r="Z58" i="9" s="1" a="1"/>
  <c r="Z58" i="9" s="1"/>
  <c r="W59" i="9" a="1"/>
  <c r="W59" i="9" s="1"/>
  <c r="Z59" i="9" s="1" a="1"/>
  <c r="Z59" i="9" s="1"/>
  <c r="W60" i="9" a="1"/>
  <c r="W60" i="9"/>
  <c r="Z60" i="9" s="1" a="1"/>
  <c r="Z60" i="9" s="1"/>
  <c r="W61" i="9" a="1"/>
  <c r="W61" i="9" s="1"/>
  <c r="Z61" i="9" s="1" a="1"/>
  <c r="Z61" i="9" s="1"/>
  <c r="W62" i="9" a="1"/>
  <c r="W62" i="9" s="1"/>
  <c r="Z62" i="9" s="1" a="1"/>
  <c r="Z62" i="9" s="1"/>
  <c r="W63" i="9" a="1"/>
  <c r="W63" i="9" s="1"/>
  <c r="Z63" i="9" s="1" a="1"/>
  <c r="Z63" i="9" s="1"/>
  <c r="W64" i="9" a="1"/>
  <c r="W64" i="9" s="1"/>
  <c r="Z64" i="9" s="1" a="1"/>
  <c r="Z64" i="9" s="1"/>
  <c r="W65" i="9" a="1"/>
  <c r="W65" i="9" s="1"/>
  <c r="Z65" i="9" s="1" a="1"/>
  <c r="Z65" i="9" s="1"/>
  <c r="W66" i="9" a="1"/>
  <c r="W66" i="9" s="1"/>
  <c r="Z66" i="9" s="1" a="1"/>
  <c r="Z66" i="9" s="1"/>
  <c r="W67" i="9" a="1"/>
  <c r="W67" i="9"/>
  <c r="Z67" i="9" s="1" a="1"/>
  <c r="Z67" i="9" s="1"/>
  <c r="W68" i="9" a="1"/>
  <c r="W68" i="9" s="1"/>
  <c r="Z68" i="9" s="1" a="1"/>
  <c r="Z68" i="9" s="1"/>
  <c r="W69" i="9" a="1"/>
  <c r="W69" i="9" s="1"/>
  <c r="Z69" i="9" s="1" a="1"/>
  <c r="Z69" i="9" s="1"/>
  <c r="M10" i="9"/>
  <c r="AL28" i="9" a="1"/>
  <c r="AL28" i="9" s="1"/>
  <c r="AL45" i="9" a="1"/>
  <c r="AL45" i="9" s="1"/>
  <c r="AI11" i="9" a="1"/>
  <c r="AI11" i="9" s="1"/>
  <c r="AL11" i="9" s="1" a="1"/>
  <c r="AL11" i="9" s="1"/>
  <c r="AI12" i="9" a="1"/>
  <c r="AI12" i="9" s="1"/>
  <c r="AL12" i="9" s="1" a="1"/>
  <c r="AL12" i="9" s="1"/>
  <c r="AI13" i="9" a="1"/>
  <c r="AI13" i="9"/>
  <c r="AL13" i="9" s="1" a="1"/>
  <c r="AL13" i="9" s="1"/>
  <c r="AI14" i="9" a="1"/>
  <c r="AI14" i="9" s="1"/>
  <c r="AL14" i="9" s="1" a="1"/>
  <c r="AL14" i="9" s="1"/>
  <c r="AI15" i="9" a="1"/>
  <c r="AI15" i="9" s="1"/>
  <c r="AL15" i="9" s="1" a="1"/>
  <c r="AL15" i="9" s="1"/>
  <c r="AI16" i="9" a="1"/>
  <c r="AI16" i="9" s="1"/>
  <c r="AL16" i="9" s="1" a="1"/>
  <c r="AL16" i="9" s="1"/>
  <c r="AI17" i="9" a="1"/>
  <c r="AI17" i="9" s="1"/>
  <c r="AL17" i="9" s="1" a="1"/>
  <c r="AL17" i="9" s="1"/>
  <c r="AI18" i="9" a="1"/>
  <c r="AI18" i="9" s="1"/>
  <c r="AL18" i="9" s="1" a="1"/>
  <c r="AL18" i="9" s="1"/>
  <c r="AI19" i="9" a="1"/>
  <c r="AI19" i="9" s="1"/>
  <c r="AL19" i="9" s="1" a="1"/>
  <c r="AL19" i="9" s="1"/>
  <c r="AI20" i="9" a="1"/>
  <c r="AI20" i="9" s="1"/>
  <c r="AL20" i="9" s="1" a="1"/>
  <c r="AL20" i="9" s="1"/>
  <c r="AI21" i="9" a="1"/>
  <c r="AI21" i="9"/>
  <c r="AL21" i="9" s="1" a="1"/>
  <c r="AL21" i="9" s="1"/>
  <c r="AI22" i="9" a="1"/>
  <c r="AI22" i="9"/>
  <c r="AL22" i="9" s="1" a="1"/>
  <c r="AL22" i="9" s="1"/>
  <c r="AI23" i="9" a="1"/>
  <c r="AI23" i="9" s="1"/>
  <c r="AL23" i="9" s="1" a="1"/>
  <c r="AL23" i="9" s="1"/>
  <c r="AI24" i="9" a="1"/>
  <c r="AI24" i="9" s="1"/>
  <c r="AL24" i="9" s="1" a="1"/>
  <c r="AL24" i="9" s="1"/>
  <c r="AI25" i="9" a="1"/>
  <c r="AI25" i="9" s="1"/>
  <c r="AL25" i="9" s="1" a="1"/>
  <c r="AL25" i="9" s="1"/>
  <c r="AI26" i="9" a="1"/>
  <c r="AI26" i="9" s="1"/>
  <c r="AL26" i="9" s="1" a="1"/>
  <c r="AL26" i="9" s="1"/>
  <c r="AI27" i="9" a="1"/>
  <c r="AI27" i="9"/>
  <c r="AL27" i="9" s="1" a="1"/>
  <c r="AL27" i="9" s="1"/>
  <c r="AI28" i="9" a="1"/>
  <c r="AI28" i="9"/>
  <c r="AI29" i="9" a="1"/>
  <c r="AI29" i="9"/>
  <c r="AL29" i="9" s="1" a="1"/>
  <c r="AL29" i="9" s="1"/>
  <c r="AI30" i="9" a="1"/>
  <c r="AI30" i="9" s="1"/>
  <c r="AL30" i="9" s="1" a="1"/>
  <c r="AL30" i="9" s="1"/>
  <c r="AI31" i="9" a="1"/>
  <c r="AI31" i="9" s="1"/>
  <c r="AL31" i="9" s="1" a="1"/>
  <c r="AL31" i="9" s="1"/>
  <c r="AI32" i="9" a="1"/>
  <c r="AI32" i="9" s="1"/>
  <c r="AL32" i="9" s="1" a="1"/>
  <c r="AL32" i="9" s="1"/>
  <c r="AI33" i="9" a="1"/>
  <c r="AI33" i="9" s="1"/>
  <c r="AL33" i="9" s="1" a="1"/>
  <c r="AL33" i="9" s="1"/>
  <c r="AI34" i="9" a="1"/>
  <c r="AI34" i="9" s="1"/>
  <c r="AL34" i="9" s="1" a="1"/>
  <c r="AL34" i="9" s="1"/>
  <c r="AI35" i="9" a="1"/>
  <c r="AI35" i="9" s="1"/>
  <c r="AL35" i="9" s="1" a="1"/>
  <c r="AL35" i="9" s="1"/>
  <c r="AI36" i="9" a="1"/>
  <c r="AI36" i="9" s="1"/>
  <c r="AL36" i="9" s="1" a="1"/>
  <c r="AL36" i="9" s="1"/>
  <c r="AI37" i="9" a="1"/>
  <c r="AI37" i="9" s="1"/>
  <c r="AL37" i="9" s="1" a="1"/>
  <c r="AL37" i="9" s="1"/>
  <c r="AI38" i="9" a="1"/>
  <c r="AI38" i="9" s="1"/>
  <c r="AL38" i="9" s="1" a="1"/>
  <c r="AL38" i="9" s="1"/>
  <c r="AI39" i="9" a="1"/>
  <c r="AI39" i="9"/>
  <c r="AL39" i="9" s="1" a="1"/>
  <c r="AL39" i="9" s="1"/>
  <c r="AI40" i="9" a="1"/>
  <c r="AI40" i="9" s="1"/>
  <c r="AL40" i="9" s="1" a="1"/>
  <c r="AL40" i="9" s="1"/>
  <c r="AI41" i="9" a="1"/>
  <c r="AI41" i="9" s="1"/>
  <c r="AL41" i="9" s="1" a="1"/>
  <c r="AL41" i="9" s="1"/>
  <c r="AI42" i="9" a="1"/>
  <c r="AI42" i="9" s="1"/>
  <c r="AL42" i="9" s="1" a="1"/>
  <c r="AL42" i="9" s="1"/>
  <c r="AI43" i="9" a="1"/>
  <c r="AI43" i="9" s="1"/>
  <c r="AL43" i="9" s="1" a="1"/>
  <c r="AL43" i="9" s="1"/>
  <c r="AI44" i="9" a="1"/>
  <c r="AI44" i="9" s="1"/>
  <c r="AL44" i="9" s="1" a="1"/>
  <c r="AL44" i="9" s="1"/>
  <c r="AI45" i="9" a="1"/>
  <c r="AI45" i="9" s="1"/>
  <c r="AI46" i="9" a="1"/>
  <c r="AI46" i="9" s="1"/>
  <c r="AL46" i="9" s="1" a="1"/>
  <c r="AL46" i="9" s="1"/>
  <c r="AI47" i="9" a="1"/>
  <c r="AI47" i="9"/>
  <c r="AL47" i="9" s="1" a="1"/>
  <c r="AL47" i="9" s="1"/>
  <c r="AI48" i="9" a="1"/>
  <c r="AI48" i="9" s="1"/>
  <c r="AL48" i="9" s="1" a="1"/>
  <c r="AL48" i="9" s="1"/>
  <c r="AI49" i="9" a="1"/>
  <c r="AI49" i="9"/>
  <c r="AL49" i="9" s="1" a="1"/>
  <c r="AL49" i="9" s="1"/>
  <c r="AI50" i="9" a="1"/>
  <c r="AI50" i="9" s="1"/>
  <c r="AL50" i="9" s="1" a="1"/>
  <c r="AL50" i="9" s="1"/>
  <c r="AI51" i="9" a="1"/>
  <c r="AI51" i="9" s="1"/>
  <c r="AL51" i="9" s="1" a="1"/>
  <c r="AL51" i="9" s="1"/>
  <c r="AI52" i="9" a="1"/>
  <c r="AI52" i="9" s="1"/>
  <c r="AL52" i="9" s="1" a="1"/>
  <c r="AL52" i="9" s="1"/>
  <c r="AI53" i="9" a="1"/>
  <c r="AI53" i="9" s="1"/>
  <c r="AL53" i="9" s="1" a="1"/>
  <c r="AL53" i="9" s="1"/>
  <c r="AI54" i="9" a="1"/>
  <c r="AI54" i="9" s="1"/>
  <c r="AL54" i="9" s="1" a="1"/>
  <c r="AL54" i="9" s="1"/>
  <c r="AI55" i="9" a="1"/>
  <c r="AI55" i="9"/>
  <c r="AL55" i="9" s="1" a="1"/>
  <c r="AL55" i="9" s="1"/>
  <c r="AI56" i="9" a="1"/>
  <c r="AI56" i="9" s="1"/>
  <c r="AL56" i="9" s="1" a="1"/>
  <c r="AL56" i="9" s="1"/>
  <c r="AI57" i="9" a="1"/>
  <c r="AI57" i="9" s="1"/>
  <c r="AL57" i="9" s="1" a="1"/>
  <c r="AL57" i="9" s="1"/>
  <c r="AI58" i="9" a="1"/>
  <c r="AI58" i="9" s="1"/>
  <c r="AL58" i="9" s="1" a="1"/>
  <c r="AL58" i="9" s="1"/>
  <c r="AI59" i="9" a="1"/>
  <c r="AI59" i="9" s="1"/>
  <c r="AL59" i="9" s="1" a="1"/>
  <c r="AL59" i="9" s="1"/>
  <c r="AI60" i="9" a="1"/>
  <c r="AI60" i="9" s="1"/>
  <c r="AL60" i="9" s="1" a="1"/>
  <c r="AL60" i="9" s="1"/>
  <c r="AI61" i="9" a="1"/>
  <c r="AI61" i="9" s="1"/>
  <c r="AL61" i="9" s="1" a="1"/>
  <c r="AL61" i="9" s="1"/>
  <c r="AI62" i="9" a="1"/>
  <c r="AI62" i="9" s="1"/>
  <c r="AL62" i="9" s="1" a="1"/>
  <c r="AL62" i="9" s="1"/>
  <c r="AI63" i="9" a="1"/>
  <c r="AI63" i="9" s="1"/>
  <c r="AL63" i="9" s="1" a="1"/>
  <c r="AL63" i="9" s="1"/>
  <c r="AI64" i="9" a="1"/>
  <c r="AI64" i="9" s="1"/>
  <c r="AL64" i="9" s="1" a="1"/>
  <c r="AL64" i="9" s="1"/>
  <c r="AI65" i="9" a="1"/>
  <c r="AI65" i="9"/>
  <c r="AL65" i="9" s="1" a="1"/>
  <c r="AL65" i="9" s="1"/>
  <c r="AI66" i="9" a="1"/>
  <c r="AI66" i="9" s="1"/>
  <c r="AL66" i="9" s="1" a="1"/>
  <c r="AL66" i="9" s="1"/>
  <c r="AI67" i="9" a="1"/>
  <c r="AI67" i="9"/>
  <c r="AL67" i="9" s="1" a="1"/>
  <c r="AL67" i="9" s="1"/>
  <c r="AI68" i="9" a="1"/>
  <c r="AI68" i="9" s="1"/>
  <c r="AL68" i="9" s="1" a="1"/>
  <c r="AL68" i="9" s="1"/>
  <c r="AI69" i="9" a="1"/>
  <c r="AI69" i="9" s="1"/>
  <c r="AL69" i="9" s="1" a="1"/>
  <c r="AL69" i="9" s="1"/>
  <c r="AX52" i="9" a="1"/>
  <c r="AX52" i="9" s="1"/>
  <c r="AX53" i="9" a="1"/>
  <c r="AX53" i="9" s="1"/>
  <c r="AU11" i="9" a="1"/>
  <c r="AU11" i="9" s="1"/>
  <c r="AX11" i="9" s="1" a="1"/>
  <c r="AX11" i="9" s="1"/>
  <c r="AU12" i="9" a="1"/>
  <c r="AU12" i="9"/>
  <c r="AX12" i="9" s="1" a="1"/>
  <c r="AX12" i="9" s="1"/>
  <c r="AU13" i="9" a="1"/>
  <c r="AU13" i="9" s="1"/>
  <c r="AX13" i="9" s="1" a="1"/>
  <c r="AX13" i="9" s="1"/>
  <c r="AU14" i="9" a="1"/>
  <c r="AU14" i="9" s="1"/>
  <c r="AX14" i="9" s="1" a="1"/>
  <c r="AX14" i="9" s="1"/>
  <c r="AU15" i="9" a="1"/>
  <c r="AU15" i="9" s="1"/>
  <c r="AX15" i="9" s="1" a="1"/>
  <c r="AX15" i="9" s="1"/>
  <c r="AU16" i="9" a="1"/>
  <c r="AU16" i="9"/>
  <c r="AX16" i="9" s="1" a="1"/>
  <c r="AX16" i="9" s="1"/>
  <c r="AU17" i="9" a="1"/>
  <c r="AU17" i="9" s="1"/>
  <c r="AX17" i="9" s="1" a="1"/>
  <c r="AX17" i="9" s="1"/>
  <c r="AU18" i="9" a="1"/>
  <c r="AU18" i="9" s="1"/>
  <c r="AX18" i="9" s="1" a="1"/>
  <c r="AX18" i="9" s="1"/>
  <c r="AU19" i="9" a="1"/>
  <c r="AU19" i="9" s="1"/>
  <c r="AX19" i="9" s="1" a="1"/>
  <c r="AX19" i="9" s="1"/>
  <c r="AU20" i="9" a="1"/>
  <c r="AU20" i="9" s="1"/>
  <c r="AX20" i="9" s="1" a="1"/>
  <c r="AX20" i="9" s="1"/>
  <c r="AU21" i="9" a="1"/>
  <c r="AU21" i="9" s="1"/>
  <c r="AX21" i="9" s="1" a="1"/>
  <c r="AX21" i="9" s="1"/>
  <c r="AU22" i="9" a="1"/>
  <c r="AU22" i="9" s="1"/>
  <c r="AX22" i="9" s="1" a="1"/>
  <c r="AX22" i="9" s="1"/>
  <c r="AU23" i="9" a="1"/>
  <c r="AU23" i="9" s="1"/>
  <c r="AX23" i="9" s="1" a="1"/>
  <c r="AX23" i="9" s="1"/>
  <c r="AU24" i="9" a="1"/>
  <c r="AU24" i="9" s="1"/>
  <c r="AX24" i="9" s="1" a="1"/>
  <c r="AX24" i="9" s="1"/>
  <c r="AU25" i="9" a="1"/>
  <c r="AU25" i="9" s="1"/>
  <c r="AX25" i="9" s="1" a="1"/>
  <c r="AX25" i="9" s="1"/>
  <c r="AU26" i="9" a="1"/>
  <c r="AU26" i="9" s="1"/>
  <c r="AX26" i="9" s="1" a="1"/>
  <c r="AX26" i="9" s="1"/>
  <c r="AU27" i="9" a="1"/>
  <c r="AU27" i="9"/>
  <c r="AX27" i="9" s="1" a="1"/>
  <c r="AX27" i="9" s="1"/>
  <c r="AU28" i="9" a="1"/>
  <c r="AU28" i="9" s="1"/>
  <c r="AX28" i="9" s="1" a="1"/>
  <c r="AX28" i="9" s="1"/>
  <c r="AU29" i="9" a="1"/>
  <c r="AU29" i="9" s="1"/>
  <c r="AX29" i="9" s="1" a="1"/>
  <c r="AX29" i="9" s="1"/>
  <c r="AU30" i="9" a="1"/>
  <c r="AU30" i="9" s="1"/>
  <c r="AX30" i="9" s="1" a="1"/>
  <c r="AX30" i="9" s="1"/>
  <c r="AU31" i="9" a="1"/>
  <c r="AU31" i="9" s="1"/>
  <c r="AX31" i="9" s="1" a="1"/>
  <c r="AX31" i="9" s="1"/>
  <c r="AU32" i="9" a="1"/>
  <c r="AU32" i="9"/>
  <c r="AX32" i="9" s="1" a="1"/>
  <c r="AX32" i="9" s="1"/>
  <c r="AU33" i="9" a="1"/>
  <c r="AU33" i="9" s="1"/>
  <c r="AX33" i="9" s="1" a="1"/>
  <c r="AX33" i="9" s="1"/>
  <c r="AU34" i="9" a="1"/>
  <c r="AU34" i="9" s="1"/>
  <c r="AX34" i="9" s="1" a="1"/>
  <c r="AX34" i="9" s="1"/>
  <c r="AU35" i="9" a="1"/>
  <c r="AU35" i="9" s="1"/>
  <c r="AX35" i="9" s="1" a="1"/>
  <c r="AX35" i="9" s="1"/>
  <c r="AU36" i="9" a="1"/>
  <c r="AU36" i="9"/>
  <c r="AX36" i="9" s="1" a="1"/>
  <c r="AX36" i="9" s="1"/>
  <c r="AU37" i="9" a="1"/>
  <c r="AU37" i="9" s="1"/>
  <c r="AX37" i="9" s="1" a="1"/>
  <c r="AX37" i="9" s="1"/>
  <c r="AU38" i="9" a="1"/>
  <c r="AU38" i="9" s="1"/>
  <c r="AX38" i="9" s="1" a="1"/>
  <c r="AX38" i="9" s="1"/>
  <c r="AU39" i="9" a="1"/>
  <c r="AU39" i="9" s="1"/>
  <c r="AX39" i="9" s="1" a="1"/>
  <c r="AX39" i="9" s="1"/>
  <c r="AU40" i="9" a="1"/>
  <c r="AU40" i="9"/>
  <c r="AX40" i="9" s="1" a="1"/>
  <c r="AX40" i="9" s="1"/>
  <c r="AU41" i="9" a="1"/>
  <c r="AU41" i="9" s="1"/>
  <c r="AX41" i="9" s="1" a="1"/>
  <c r="AX41" i="9" s="1"/>
  <c r="AU42" i="9" a="1"/>
  <c r="AU42" i="9" s="1"/>
  <c r="AX42" i="9" s="1" a="1"/>
  <c r="AX42" i="9" s="1"/>
  <c r="AU43" i="9" a="1"/>
  <c r="AU43" i="9" s="1"/>
  <c r="AX43" i="9" s="1" a="1"/>
  <c r="AX43" i="9" s="1"/>
  <c r="AU44" i="9" a="1"/>
  <c r="AU44" i="9" s="1"/>
  <c r="AX44" i="9" s="1" a="1"/>
  <c r="AX44" i="9" s="1"/>
  <c r="AU45" i="9" a="1"/>
  <c r="AU45" i="9" s="1"/>
  <c r="AX45" i="9" s="1" a="1"/>
  <c r="AX45" i="9" s="1"/>
  <c r="AU46" i="9" a="1"/>
  <c r="AU46" i="9"/>
  <c r="AX46" i="9" s="1" a="1"/>
  <c r="AX46" i="9" s="1"/>
  <c r="AU47" i="9" a="1"/>
  <c r="AU47" i="9" s="1"/>
  <c r="AX47" i="9" s="1" a="1"/>
  <c r="AX47" i="9" s="1"/>
  <c r="AU48" i="9" a="1"/>
  <c r="AU48" i="9" s="1"/>
  <c r="AX48" i="9" s="1" a="1"/>
  <c r="AX48" i="9" s="1"/>
  <c r="AU49" i="9" a="1"/>
  <c r="AU49" i="9" s="1"/>
  <c r="AX49" i="9" s="1" a="1"/>
  <c r="AX49" i="9" s="1"/>
  <c r="AU50" i="9" a="1"/>
  <c r="AU50" i="9" s="1"/>
  <c r="AX50" i="9" s="1" a="1"/>
  <c r="AX50" i="9" s="1"/>
  <c r="AU51" i="9" a="1"/>
  <c r="AU51" i="9" s="1"/>
  <c r="AX51" i="9" s="1" a="1"/>
  <c r="AX51" i="9" s="1"/>
  <c r="AU52" i="9" a="1"/>
  <c r="AU52" i="9" s="1"/>
  <c r="AU53" i="9" a="1"/>
  <c r="AU53" i="9" s="1"/>
  <c r="AU54" i="9" a="1"/>
  <c r="AU54" i="9" s="1"/>
  <c r="AX54" i="9" s="1" a="1"/>
  <c r="AX54" i="9" s="1"/>
  <c r="AU55" i="9" a="1"/>
  <c r="AU55" i="9" s="1"/>
  <c r="AX55" i="9" s="1" a="1"/>
  <c r="AX55" i="9" s="1"/>
  <c r="AU56" i="9" a="1"/>
  <c r="AU56" i="9"/>
  <c r="AX56" i="9" s="1" a="1"/>
  <c r="AX56" i="9" s="1"/>
  <c r="AU57" i="9" a="1"/>
  <c r="AU57" i="9" s="1"/>
  <c r="AX57" i="9" s="1" a="1"/>
  <c r="AX57" i="9" s="1"/>
  <c r="AU58" i="9" a="1"/>
  <c r="AU58" i="9" s="1"/>
  <c r="AX58" i="9" s="1" a="1"/>
  <c r="AX58" i="9" s="1"/>
  <c r="AU59" i="9" a="1"/>
  <c r="AU59" i="9" s="1"/>
  <c r="AX59" i="9" s="1" a="1"/>
  <c r="AX59" i="9" s="1"/>
  <c r="AU60" i="9" a="1"/>
  <c r="AU60" i="9"/>
  <c r="AX60" i="9" s="1" a="1"/>
  <c r="AX60" i="9" s="1"/>
  <c r="AU61" i="9" a="1"/>
  <c r="AU61" i="9" s="1"/>
  <c r="AX61" i="9" s="1" a="1"/>
  <c r="AX61" i="9" s="1"/>
  <c r="AU62" i="9" a="1"/>
  <c r="AU62" i="9"/>
  <c r="AX62" i="9" s="1" a="1"/>
  <c r="AX62" i="9" s="1"/>
  <c r="AU63" i="9" a="1"/>
  <c r="AU63" i="9" s="1"/>
  <c r="AX63" i="9" s="1" a="1"/>
  <c r="AX63" i="9" s="1"/>
  <c r="AU64" i="9" a="1"/>
  <c r="AU64" i="9" s="1"/>
  <c r="AX64" i="9" s="1" a="1"/>
  <c r="AX64" i="9" s="1"/>
  <c r="AU65" i="9" a="1"/>
  <c r="AU65" i="9" s="1"/>
  <c r="AX65" i="9" s="1" a="1"/>
  <c r="AX65" i="9" s="1"/>
  <c r="AU66" i="9" a="1"/>
  <c r="AU66" i="9"/>
  <c r="AX66" i="9" s="1" a="1"/>
  <c r="AX66" i="9" s="1"/>
  <c r="AU67" i="9" a="1"/>
  <c r="AU67" i="9" s="1"/>
  <c r="AX67" i="9" s="1" a="1"/>
  <c r="AX67" i="9" s="1"/>
  <c r="AU68" i="9" a="1"/>
  <c r="AU68" i="9"/>
  <c r="AX68" i="9" s="1" a="1"/>
  <c r="AX68" i="9" s="1"/>
  <c r="AU69" i="9" a="1"/>
  <c r="AU69" i="9"/>
  <c r="AX69" i="9" s="1" a="1"/>
  <c r="AX69" i="9" s="1"/>
  <c r="BJ11" i="9" a="1"/>
  <c r="BJ11" i="9" s="1"/>
  <c r="BJ35" i="9" a="1"/>
  <c r="BJ35" i="9" s="1"/>
  <c r="BJ53" i="9" a="1"/>
  <c r="BJ53" i="9" s="1"/>
  <c r="BG11" i="9" a="1"/>
  <c r="BG11" i="9" s="1"/>
  <c r="BG12" i="9" a="1"/>
  <c r="BG12" i="9" s="1"/>
  <c r="BJ12" i="9" s="1" a="1"/>
  <c r="BJ12" i="9" s="1"/>
  <c r="BG13" i="9" a="1"/>
  <c r="BG13" i="9" s="1"/>
  <c r="BJ13" i="9" s="1" a="1"/>
  <c r="BJ13" i="9" s="1"/>
  <c r="BG14" i="9" a="1"/>
  <c r="BG14" i="9" s="1"/>
  <c r="BJ14" i="9" s="1" a="1"/>
  <c r="BJ14" i="9" s="1"/>
  <c r="BG15" i="9" a="1"/>
  <c r="BG15" i="9" s="1"/>
  <c r="BJ15" i="9" s="1" a="1"/>
  <c r="BJ15" i="9" s="1"/>
  <c r="BG16" i="9" a="1"/>
  <c r="BG16" i="9" s="1"/>
  <c r="BJ16" i="9" s="1" a="1"/>
  <c r="BJ16" i="9" s="1"/>
  <c r="BG17" i="9" a="1"/>
  <c r="BG17" i="9" s="1"/>
  <c r="BJ17" i="9" s="1" a="1"/>
  <c r="BJ17" i="9" s="1"/>
  <c r="BG18" i="9" a="1"/>
  <c r="BG18" i="9" s="1"/>
  <c r="BJ18" i="9" s="1" a="1"/>
  <c r="BJ18" i="9" s="1"/>
  <c r="BG19" i="9" a="1"/>
  <c r="BG19" i="9"/>
  <c r="BJ19" i="9" s="1" a="1"/>
  <c r="BJ19" i="9" s="1"/>
  <c r="BG20" i="9" a="1"/>
  <c r="BG20" i="9"/>
  <c r="BJ20" i="9" s="1" a="1"/>
  <c r="BJ20" i="9" s="1"/>
  <c r="BG21" i="9" a="1"/>
  <c r="BG21" i="9" s="1"/>
  <c r="BJ21" i="9" s="1" a="1"/>
  <c r="BJ21" i="9" s="1"/>
  <c r="BG22" i="9" a="1"/>
  <c r="BG22" i="9"/>
  <c r="BJ22" i="9" s="1" a="1"/>
  <c r="BJ22" i="9" s="1"/>
  <c r="BG23" i="9" a="1"/>
  <c r="BG23" i="9" s="1"/>
  <c r="BJ23" i="9" s="1" a="1"/>
  <c r="BJ23" i="9" s="1"/>
  <c r="BG24" i="9" a="1"/>
  <c r="BG24" i="9" s="1"/>
  <c r="BJ24" i="9" s="1" a="1"/>
  <c r="BJ24" i="9" s="1"/>
  <c r="BG25" i="9" a="1"/>
  <c r="BG25" i="9" s="1"/>
  <c r="BJ25" i="9" s="1" a="1"/>
  <c r="BJ25" i="9" s="1"/>
  <c r="BG26" i="9" a="1"/>
  <c r="BG26" i="9" s="1"/>
  <c r="BJ26" i="9" s="1" a="1"/>
  <c r="BJ26" i="9" s="1"/>
  <c r="BG27" i="9" a="1"/>
  <c r="BG27" i="9"/>
  <c r="BJ27" i="9" s="1" a="1"/>
  <c r="BJ27" i="9" s="1"/>
  <c r="BG28" i="9" a="1"/>
  <c r="BG28" i="9" s="1"/>
  <c r="BJ28" i="9" s="1" a="1"/>
  <c r="BJ28" i="9" s="1"/>
  <c r="BG29" i="9" a="1"/>
  <c r="BG29" i="9" s="1"/>
  <c r="BJ29" i="9" s="1" a="1"/>
  <c r="BJ29" i="9" s="1"/>
  <c r="BG30" i="9" a="1"/>
  <c r="BG30" i="9"/>
  <c r="BJ30" i="9" s="1" a="1"/>
  <c r="BJ30" i="9" s="1"/>
  <c r="BG31" i="9" a="1"/>
  <c r="BG31" i="9"/>
  <c r="BJ31" i="9" s="1" a="1"/>
  <c r="BJ31" i="9" s="1"/>
  <c r="BG32" i="9" a="1"/>
  <c r="BG32" i="9"/>
  <c r="BJ32" i="9" s="1" a="1"/>
  <c r="BJ32" i="9" s="1"/>
  <c r="BG33" i="9" a="1"/>
  <c r="BG33" i="9" s="1"/>
  <c r="BJ33" i="9" s="1" a="1"/>
  <c r="BJ33" i="9" s="1"/>
  <c r="BG34" i="9" a="1"/>
  <c r="BG34" i="9"/>
  <c r="BJ34" i="9" s="1" a="1"/>
  <c r="BJ34" i="9" s="1"/>
  <c r="BG35" i="9" a="1"/>
  <c r="BG35" i="9" s="1"/>
  <c r="BG36" i="9" a="1"/>
  <c r="BG36" i="9" s="1"/>
  <c r="BJ36" i="9" s="1" a="1"/>
  <c r="BJ36" i="9" s="1"/>
  <c r="BG37" i="9" a="1"/>
  <c r="BG37" i="9" s="1"/>
  <c r="BJ37" i="9" s="1" a="1"/>
  <c r="BJ37" i="9" s="1"/>
  <c r="BG38" i="9" a="1"/>
  <c r="BG38" i="9" s="1"/>
  <c r="BJ38" i="9" s="1" a="1"/>
  <c r="BJ38" i="9" s="1"/>
  <c r="BG39" i="9" a="1"/>
  <c r="BG39" i="9" s="1"/>
  <c r="BJ39" i="9" s="1" a="1"/>
  <c r="BJ39" i="9" s="1"/>
  <c r="BG40" i="9" a="1"/>
  <c r="BG40" i="9" s="1"/>
  <c r="BJ40" i="9" s="1" a="1"/>
  <c r="BJ40" i="9" s="1"/>
  <c r="BG41" i="9" a="1"/>
  <c r="BG41" i="9" s="1"/>
  <c r="BJ41" i="9" s="1" a="1"/>
  <c r="BJ41" i="9" s="1"/>
  <c r="BG42" i="9" a="1"/>
  <c r="BG42" i="9" s="1"/>
  <c r="BJ42" i="9" s="1" a="1"/>
  <c r="BJ42" i="9" s="1"/>
  <c r="BG43" i="9" a="1"/>
  <c r="BG43" i="9"/>
  <c r="BJ43" i="9" s="1" a="1"/>
  <c r="BJ43" i="9" s="1"/>
  <c r="BG44" i="9" a="1"/>
  <c r="BG44" i="9"/>
  <c r="BJ44" i="9" s="1" a="1"/>
  <c r="BJ44" i="9" s="1"/>
  <c r="BG45" i="9" a="1"/>
  <c r="BG45" i="9"/>
  <c r="BJ45" i="9" s="1" a="1"/>
  <c r="BJ45" i="9" s="1"/>
  <c r="BG46" i="9" a="1"/>
  <c r="BG46" i="9" s="1"/>
  <c r="BJ46" i="9" s="1" a="1"/>
  <c r="BJ46" i="9" s="1"/>
  <c r="BG47" i="9" a="1"/>
  <c r="BG47" i="9" s="1"/>
  <c r="BJ47" i="9" s="1" a="1"/>
  <c r="BJ47" i="9" s="1"/>
  <c r="BG48" i="9" a="1"/>
  <c r="BG48" i="9" s="1"/>
  <c r="BJ48" i="9" s="1" a="1"/>
  <c r="BJ48" i="9" s="1"/>
  <c r="BG49" i="9" a="1"/>
  <c r="BG49" i="9" s="1"/>
  <c r="BJ49" i="9" s="1" a="1"/>
  <c r="BJ49" i="9" s="1"/>
  <c r="BG50" i="9" a="1"/>
  <c r="BG50" i="9" s="1"/>
  <c r="BJ50" i="9" s="1" a="1"/>
  <c r="BJ50" i="9" s="1"/>
  <c r="BG51" i="9" a="1"/>
  <c r="BG51" i="9" s="1"/>
  <c r="BJ51" i="9" s="1" a="1"/>
  <c r="BJ51" i="9" s="1"/>
  <c r="BG52" i="9" a="1"/>
  <c r="BG52" i="9"/>
  <c r="BJ52" i="9" s="1" a="1"/>
  <c r="BJ52" i="9" s="1"/>
  <c r="BG53" i="9" a="1"/>
  <c r="BG53" i="9" s="1"/>
  <c r="BG54" i="9" a="1"/>
  <c r="BG54" i="9"/>
  <c r="BJ54" i="9" s="1" a="1"/>
  <c r="BJ54" i="9" s="1"/>
  <c r="BG55" i="9" a="1"/>
  <c r="BG55" i="9" s="1"/>
  <c r="BJ55" i="9" s="1" a="1"/>
  <c r="BJ55" i="9" s="1"/>
  <c r="BG56" i="9" a="1"/>
  <c r="BG56" i="9"/>
  <c r="BJ56" i="9" s="1" a="1"/>
  <c r="BJ56" i="9" s="1"/>
  <c r="BG57" i="9" a="1"/>
  <c r="BG57" i="9" s="1"/>
  <c r="BJ57" i="9" s="1" a="1"/>
  <c r="BJ57" i="9" s="1"/>
  <c r="BG58" i="9" a="1"/>
  <c r="BG58" i="9" s="1"/>
  <c r="BJ58" i="9" s="1" a="1"/>
  <c r="BJ58" i="9" s="1"/>
  <c r="BG59" i="9" a="1"/>
  <c r="BG59" i="9" s="1"/>
  <c r="BJ59" i="9" s="1" a="1"/>
  <c r="BJ59" i="9" s="1"/>
  <c r="BG60" i="9" a="1"/>
  <c r="BG60" i="9" s="1"/>
  <c r="BJ60" i="9" s="1" a="1"/>
  <c r="BJ60" i="9" s="1"/>
  <c r="BG61" i="9" a="1"/>
  <c r="BG61" i="9" s="1"/>
  <c r="BJ61" i="9" s="1" a="1"/>
  <c r="BJ61" i="9" s="1"/>
  <c r="BG62" i="9" a="1"/>
  <c r="BG62" i="9" s="1"/>
  <c r="BJ62" i="9" s="1" a="1"/>
  <c r="BJ62" i="9" s="1"/>
  <c r="BG63" i="9" a="1"/>
  <c r="BG63" i="9" s="1"/>
  <c r="BJ63" i="9" s="1" a="1"/>
  <c r="BJ63" i="9" s="1"/>
  <c r="BG64" i="9" a="1"/>
  <c r="BG64" i="9" s="1"/>
  <c r="BJ64" i="9" s="1" a="1"/>
  <c r="BJ64" i="9" s="1"/>
  <c r="BG65" i="9" a="1"/>
  <c r="BG65" i="9" s="1"/>
  <c r="BJ65" i="9" s="1" a="1"/>
  <c r="BJ65" i="9" s="1"/>
  <c r="BG66" i="9" a="1"/>
  <c r="BG66" i="9"/>
  <c r="BJ66" i="9" s="1" a="1"/>
  <c r="BJ66" i="9" s="1"/>
  <c r="BG67" i="9" a="1"/>
  <c r="BG67" i="9"/>
  <c r="BJ67" i="9" s="1" a="1"/>
  <c r="BJ67" i="9" s="1"/>
  <c r="BG68" i="9" a="1"/>
  <c r="BG68" i="9" s="1"/>
  <c r="BJ68" i="9" s="1" a="1"/>
  <c r="BJ68" i="9" s="1"/>
  <c r="BG69" i="9" a="1"/>
  <c r="BG69" i="9"/>
  <c r="BJ69" i="9" s="1" a="1"/>
  <c r="BJ69" i="9" s="1"/>
  <c r="BV15" i="9" a="1"/>
  <c r="BV15" i="9" s="1"/>
  <c r="BW15" i="9" s="1"/>
  <c r="BV16" i="9" a="1"/>
  <c r="BV16" i="9" s="1"/>
  <c r="BW16" i="9" s="1"/>
  <c r="BV17" i="9" a="1"/>
  <c r="BV17" i="9" s="1"/>
  <c r="BW17" i="9" s="1"/>
  <c r="BV33" i="9" a="1"/>
  <c r="BV33" i="9" s="1"/>
  <c r="BW33" i="9" s="1"/>
  <c r="BV41" i="9" a="1"/>
  <c r="BV41" i="9" s="1"/>
  <c r="BW41" i="9" s="1"/>
  <c r="BS11" i="9" a="1"/>
  <c r="BS11" i="9" s="1"/>
  <c r="BV11" i="9" s="1" a="1"/>
  <c r="BV11" i="9" s="1"/>
  <c r="BS12" i="9" a="1"/>
  <c r="BS12" i="9"/>
  <c r="BV12" i="9" s="1" a="1"/>
  <c r="BV12" i="9" s="1"/>
  <c r="BW12" i="9" s="1"/>
  <c r="BS13" i="9" a="1"/>
  <c r="BS13" i="9" s="1"/>
  <c r="BV13" i="9" s="1" a="1"/>
  <c r="BV13" i="9" s="1"/>
  <c r="BW13" i="9" s="1"/>
  <c r="BS14" i="9" a="1"/>
  <c r="BS14" i="9" s="1"/>
  <c r="BV14" i="9" s="1" a="1"/>
  <c r="BV14" i="9" s="1"/>
  <c r="BW14" i="9" s="1"/>
  <c r="BS15" i="9" a="1"/>
  <c r="BS15" i="9"/>
  <c r="BS16" i="9" a="1"/>
  <c r="BS16" i="9"/>
  <c r="BS17" i="9" a="1"/>
  <c r="BS17" i="9" s="1"/>
  <c r="BS18" i="9" a="1"/>
  <c r="BS18" i="9"/>
  <c r="BV18" i="9" s="1" a="1"/>
  <c r="BV18" i="9" s="1"/>
  <c r="BW18" i="9" s="1"/>
  <c r="BS19" i="9" a="1"/>
  <c r="BS19" i="9" s="1"/>
  <c r="BV19" i="9" s="1" a="1"/>
  <c r="BV19" i="9" s="1"/>
  <c r="BW19" i="9" s="1"/>
  <c r="BS20" i="9" a="1"/>
  <c r="BS20" i="9" s="1"/>
  <c r="BV20" i="9" s="1" a="1"/>
  <c r="BV20" i="9" s="1"/>
  <c r="BW20" i="9" s="1"/>
  <c r="BS21" i="9" a="1"/>
  <c r="BS21" i="9" s="1"/>
  <c r="BV21" i="9" s="1" a="1"/>
  <c r="BV21" i="9" s="1"/>
  <c r="BW21" i="9" s="1"/>
  <c r="BS22" i="9" a="1"/>
  <c r="BS22" i="9" s="1"/>
  <c r="BV22" i="9" s="1" a="1"/>
  <c r="BV22" i="9" s="1"/>
  <c r="BW22" i="9" s="1"/>
  <c r="BS23" i="9" a="1"/>
  <c r="BS23" i="9" s="1"/>
  <c r="BV23" i="9" s="1" a="1"/>
  <c r="BV23" i="9" s="1"/>
  <c r="BW23" i="9" s="1"/>
  <c r="BS24" i="9" a="1"/>
  <c r="BS24" i="9" s="1"/>
  <c r="BV24" i="9" s="1" a="1"/>
  <c r="BV24" i="9" s="1"/>
  <c r="BW24" i="9" s="1"/>
  <c r="BS25" i="9" a="1"/>
  <c r="BS25" i="9" s="1"/>
  <c r="BV25" i="9" s="1" a="1"/>
  <c r="BV25" i="9" s="1"/>
  <c r="BW25" i="9" s="1"/>
  <c r="BS26" i="9" a="1"/>
  <c r="BS26" i="9" s="1"/>
  <c r="BV26" i="9" s="1" a="1"/>
  <c r="BV26" i="9" s="1"/>
  <c r="BW26" i="9" s="1"/>
  <c r="BS27" i="9" a="1"/>
  <c r="BS27" i="9"/>
  <c r="BV27" i="9" s="1" a="1"/>
  <c r="BV27" i="9" s="1"/>
  <c r="BW27" i="9" s="1"/>
  <c r="BS28" i="9" a="1"/>
  <c r="BS28" i="9"/>
  <c r="BV28" i="9" s="1" a="1"/>
  <c r="BV28" i="9" s="1"/>
  <c r="BW28" i="9" s="1"/>
  <c r="BS29" i="9" a="1"/>
  <c r="BS29" i="9" s="1"/>
  <c r="BV29" i="9" s="1" a="1"/>
  <c r="BV29" i="9" s="1"/>
  <c r="BW29" i="9" s="1"/>
  <c r="BS30" i="9" a="1"/>
  <c r="BS30" i="9" s="1"/>
  <c r="BV30" i="9" s="1" a="1"/>
  <c r="BV30" i="9" s="1"/>
  <c r="BW30" i="9" s="1"/>
  <c r="BS31" i="9" a="1"/>
  <c r="BS31" i="9" s="1"/>
  <c r="BV31" i="9" s="1" a="1"/>
  <c r="BV31" i="9" s="1"/>
  <c r="BW31" i="9" s="1"/>
  <c r="BS32" i="9" a="1"/>
  <c r="BS32" i="9" s="1"/>
  <c r="BV32" i="9" s="1" a="1"/>
  <c r="BV32" i="9" s="1"/>
  <c r="BW32" i="9" s="1"/>
  <c r="BS33" i="9" a="1"/>
  <c r="BS33" i="9" s="1"/>
  <c r="BS34" i="9" a="1"/>
  <c r="BS34" i="9" s="1"/>
  <c r="BV34" i="9" s="1" a="1"/>
  <c r="BV34" i="9" s="1"/>
  <c r="BS35" i="9" a="1"/>
  <c r="BS35" i="9" s="1"/>
  <c r="BV35" i="9" s="1" a="1"/>
  <c r="BV35" i="9" s="1"/>
  <c r="BS36" i="9" a="1"/>
  <c r="BS36" i="9"/>
  <c r="BV36" i="9" s="1" a="1"/>
  <c r="BV36" i="9" s="1"/>
  <c r="BW36" i="9" s="1"/>
  <c r="BS37" i="9" a="1"/>
  <c r="BS37" i="9"/>
  <c r="BV37" i="9" s="1" a="1"/>
  <c r="BV37" i="9" s="1"/>
  <c r="BW37" i="9" s="1"/>
  <c r="BS38" i="9" a="1"/>
  <c r="BS38" i="9"/>
  <c r="BV38" i="9" s="1" a="1"/>
  <c r="BV38" i="9" s="1"/>
  <c r="BW38" i="9" s="1"/>
  <c r="BS39" i="9" a="1"/>
  <c r="BS39" i="9" s="1"/>
  <c r="BV39" i="9" s="1" a="1"/>
  <c r="BV39" i="9" s="1"/>
  <c r="BW39" i="9" s="1"/>
  <c r="BS40" i="9" a="1"/>
  <c r="BS40" i="9" s="1"/>
  <c r="BV40" i="9" s="1" a="1"/>
  <c r="BV40" i="9" s="1"/>
  <c r="BW40" i="9" s="1"/>
  <c r="BS41" i="9" a="1"/>
  <c r="BS41" i="9" s="1"/>
  <c r="BS42" i="9" a="1"/>
  <c r="BS42" i="9" s="1"/>
  <c r="BV42" i="9" s="1" a="1"/>
  <c r="BV42" i="9" s="1"/>
  <c r="BW42" i="9" s="1"/>
  <c r="BS43" i="9" a="1"/>
  <c r="BS43" i="9"/>
  <c r="BV43" i="9" s="1" a="1"/>
  <c r="BV43" i="9" s="1"/>
  <c r="BW43" i="9" s="1"/>
  <c r="BS44" i="9" a="1"/>
  <c r="BS44" i="9"/>
  <c r="BV44" i="9" s="1" a="1"/>
  <c r="BV44" i="9" s="1"/>
  <c r="BW44" i="9" s="1"/>
  <c r="BS45" i="9" a="1"/>
  <c r="BS45" i="9" s="1"/>
  <c r="BV45" i="9" s="1" a="1"/>
  <c r="BV45" i="9" s="1"/>
  <c r="BS46" i="9" a="1"/>
  <c r="BS46" i="9" s="1"/>
  <c r="BV46" i="9" s="1" a="1"/>
  <c r="BV46" i="9" s="1"/>
  <c r="BS47" i="9" a="1"/>
  <c r="BS47" i="9" s="1"/>
  <c r="BV47" i="9" s="1" a="1"/>
  <c r="BV47" i="9" s="1"/>
  <c r="BS48" i="9" a="1"/>
  <c r="BS48" i="9"/>
  <c r="BV48" i="9" s="1" a="1"/>
  <c r="BV48" i="9" s="1"/>
  <c r="BW48" i="9" s="1"/>
  <c r="BS49" i="9" a="1"/>
  <c r="BS49" i="9" s="1"/>
  <c r="BV49" i="9" s="1" a="1"/>
  <c r="BV49" i="9" s="1"/>
  <c r="BW49" i="9" s="1"/>
  <c r="BS50" i="9" a="1"/>
  <c r="BS50" i="9"/>
  <c r="BV50" i="9" s="1" a="1"/>
  <c r="BV50" i="9" s="1"/>
  <c r="BW50" i="9" s="1"/>
  <c r="BS51" i="9" a="1"/>
  <c r="BS51" i="9"/>
  <c r="BV51" i="9" s="1" a="1"/>
  <c r="BV51" i="9" s="1"/>
  <c r="BW51" i="9" s="1"/>
  <c r="BS52" i="9" a="1"/>
  <c r="BS52" i="9" s="1"/>
  <c r="BV52" i="9" s="1" a="1"/>
  <c r="BV52" i="9" s="1"/>
  <c r="BW52" i="9" s="1"/>
  <c r="BS53" i="9" a="1"/>
  <c r="BS53" i="9" s="1"/>
  <c r="BV53" i="9" s="1" a="1"/>
  <c r="BV53" i="9" s="1"/>
  <c r="BW53" i="9" s="1"/>
  <c r="BS54" i="9" a="1"/>
  <c r="BS54" i="9" s="1"/>
  <c r="BV54" i="9" s="1" a="1"/>
  <c r="BV54" i="9" s="1"/>
  <c r="BW54" i="9" s="1"/>
  <c r="BS55" i="9" a="1"/>
  <c r="BS55" i="9" s="1"/>
  <c r="BV55" i="9" s="1" a="1"/>
  <c r="BV55" i="9" s="1"/>
  <c r="BW55" i="9" s="1"/>
  <c r="BS56" i="9" a="1"/>
  <c r="BS56" i="9" s="1"/>
  <c r="BV56" i="9" s="1" a="1"/>
  <c r="BV56" i="9" s="1"/>
  <c r="BW56" i="9" s="1"/>
  <c r="BS57" i="9" a="1"/>
  <c r="BS57" i="9" s="1"/>
  <c r="BV57" i="9" s="1" a="1"/>
  <c r="BV57" i="9" s="1"/>
  <c r="BS58" i="9" a="1"/>
  <c r="BS58" i="9" s="1"/>
  <c r="BV58" i="9" s="1" a="1"/>
  <c r="BV58" i="9" s="1"/>
  <c r="BS59" i="9" a="1"/>
  <c r="BS59" i="9" s="1"/>
  <c r="BV59" i="9" s="1" a="1"/>
  <c r="BV59" i="9" s="1"/>
  <c r="BS60" i="9" a="1"/>
  <c r="BS60" i="9"/>
  <c r="BV60" i="9" s="1" a="1"/>
  <c r="BV60" i="9" s="1"/>
  <c r="BW60" i="9" s="1"/>
  <c r="BS61" i="9" a="1"/>
  <c r="BS61" i="9"/>
  <c r="BV61" i="9" s="1" a="1"/>
  <c r="BV61" i="9" s="1"/>
  <c r="BW61" i="9" s="1"/>
  <c r="BS62" i="9" a="1"/>
  <c r="BS62" i="9"/>
  <c r="BV62" i="9" s="1" a="1"/>
  <c r="BV62" i="9" s="1"/>
  <c r="BW62" i="9" s="1"/>
  <c r="BS63" i="9" a="1"/>
  <c r="BS63" i="9" s="1"/>
  <c r="BV63" i="9" s="1" a="1"/>
  <c r="BV63" i="9" s="1"/>
  <c r="BW63" i="9" s="1"/>
  <c r="BS64" i="9" a="1"/>
  <c r="BS64" i="9" s="1"/>
  <c r="BV64" i="9" s="1" a="1"/>
  <c r="BV64" i="9" s="1"/>
  <c r="BW64" i="9" s="1"/>
  <c r="BS65" i="9" a="1"/>
  <c r="BS65" i="9" s="1"/>
  <c r="BV65" i="9" s="1" a="1"/>
  <c r="BV65" i="9" s="1"/>
  <c r="BW65" i="9" s="1"/>
  <c r="BS66" i="9" a="1"/>
  <c r="BS66" i="9" s="1"/>
  <c r="BV66" i="9" s="1" a="1"/>
  <c r="BV66" i="9" s="1"/>
  <c r="BW66" i="9" s="1"/>
  <c r="BS67" i="9" a="1"/>
  <c r="BS67" i="9" s="1"/>
  <c r="BV67" i="9" s="1" a="1"/>
  <c r="BV67" i="9" s="1"/>
  <c r="BW67" i="9" s="1"/>
  <c r="BS68" i="9" a="1"/>
  <c r="BS68" i="9" s="1"/>
  <c r="BV68" i="9" s="1" a="1"/>
  <c r="BV68" i="9" s="1"/>
  <c r="BW68" i="9" s="1"/>
  <c r="BS69" i="9" a="1"/>
  <c r="BS69" i="9"/>
  <c r="BV69" i="9" s="1" a="1"/>
  <c r="BV69" i="9" s="1"/>
  <c r="BW69" i="9" s="1"/>
  <c r="CE11" i="9" a="1"/>
  <c r="CE11" i="9" s="1"/>
  <c r="CH11" i="9" s="1" a="1"/>
  <c r="CH11" i="9" s="1"/>
  <c r="CE12" i="9" a="1"/>
  <c r="CE12" i="9"/>
  <c r="CH12" i="9" s="1" a="1"/>
  <c r="CH12" i="9" s="1"/>
  <c r="CE13" i="9" a="1"/>
  <c r="CE13" i="9" s="1"/>
  <c r="CH13" i="9" s="1" a="1"/>
  <c r="CH13" i="9" s="1"/>
  <c r="CE14" i="9" a="1"/>
  <c r="CE14" i="9"/>
  <c r="CH14" i="9" s="1" a="1"/>
  <c r="CH14" i="9" s="1"/>
  <c r="CE15" i="9" a="1"/>
  <c r="CE15" i="9"/>
  <c r="CH15" i="9" s="1" a="1"/>
  <c r="CH15" i="9" s="1"/>
  <c r="CE16" i="9" a="1"/>
  <c r="CE16" i="9" s="1"/>
  <c r="CH16" i="9" s="1" a="1"/>
  <c r="CH16" i="9" s="1"/>
  <c r="CE17" i="9" a="1"/>
  <c r="CE17" i="9" s="1"/>
  <c r="CH17" i="9" s="1" a="1"/>
  <c r="CH17" i="9" s="1"/>
  <c r="CE18" i="9" a="1"/>
  <c r="CE18" i="9"/>
  <c r="CH18" i="9" s="1" a="1"/>
  <c r="CH18" i="9" s="1"/>
  <c r="CE19" i="9" a="1"/>
  <c r="CE19" i="9" s="1"/>
  <c r="CH19" i="9" s="1" a="1"/>
  <c r="CH19" i="9" s="1"/>
  <c r="CE20" i="9" a="1"/>
  <c r="CE20" i="9" s="1"/>
  <c r="CH20" i="9" s="1" a="1"/>
  <c r="CH20" i="9" s="1"/>
  <c r="CE21" i="9" a="1"/>
  <c r="CE21" i="9" s="1"/>
  <c r="CH21" i="9" s="1" a="1"/>
  <c r="CH21" i="9" s="1"/>
  <c r="CE22" i="9" a="1"/>
  <c r="CE22" i="9" s="1"/>
  <c r="CH22" i="9" s="1" a="1"/>
  <c r="CH22" i="9" s="1"/>
  <c r="CE23" i="9" a="1"/>
  <c r="CE23" i="9" s="1"/>
  <c r="CH23" i="9" s="1" a="1"/>
  <c r="CH23" i="9" s="1"/>
  <c r="CE24" i="9" a="1"/>
  <c r="CE24" i="9"/>
  <c r="CH24" i="9" s="1" a="1"/>
  <c r="CH24" i="9" s="1"/>
  <c r="CE25" i="9" a="1"/>
  <c r="CE25" i="9" s="1"/>
  <c r="CH25" i="9" s="1" a="1"/>
  <c r="CH25" i="9" s="1"/>
  <c r="CE26" i="9" a="1"/>
  <c r="CE26" i="9" s="1"/>
  <c r="CH26" i="9" s="1" a="1"/>
  <c r="CH26" i="9" s="1"/>
  <c r="CE27" i="9" a="1"/>
  <c r="CE27" i="9"/>
  <c r="CH27" i="9" s="1" a="1"/>
  <c r="CH27" i="9" s="1"/>
  <c r="CE28" i="9" a="1"/>
  <c r="CE28" i="9"/>
  <c r="CH28" i="9" s="1" a="1"/>
  <c r="CH28" i="9" s="1"/>
  <c r="CE29" i="9" a="1"/>
  <c r="CE29" i="9" s="1"/>
  <c r="CH29" i="9" s="1" a="1"/>
  <c r="CH29" i="9" s="1"/>
  <c r="CE30" i="9" a="1"/>
  <c r="CE30" i="9" s="1"/>
  <c r="CH30" i="9" s="1" a="1"/>
  <c r="CH30" i="9" s="1"/>
  <c r="CE31" i="9" a="1"/>
  <c r="CE31" i="9" s="1"/>
  <c r="CH31" i="9" s="1" a="1"/>
  <c r="CH31" i="9" s="1"/>
  <c r="CE32" i="9" a="1"/>
  <c r="CE32" i="9" s="1"/>
  <c r="CH32" i="9" s="1" a="1"/>
  <c r="CH32" i="9" s="1"/>
  <c r="CE33" i="9" a="1"/>
  <c r="CE33" i="9" s="1"/>
  <c r="CH33" i="9" s="1" a="1"/>
  <c r="CH33" i="9" s="1"/>
  <c r="CE34" i="9" a="1"/>
  <c r="CE34" i="9" s="1"/>
  <c r="CH34" i="9" s="1" a="1"/>
  <c r="CH34" i="9" s="1"/>
  <c r="CE35" i="9" a="1"/>
  <c r="CE35" i="9" s="1"/>
  <c r="CH35" i="9" s="1" a="1"/>
  <c r="CH35" i="9" s="1"/>
  <c r="CE36" i="9" a="1"/>
  <c r="CE36" i="9"/>
  <c r="CH36" i="9" s="1" a="1"/>
  <c r="CH36" i="9" s="1"/>
  <c r="CE37" i="9" a="1"/>
  <c r="CE37" i="9" s="1"/>
  <c r="CH37" i="9" s="1" a="1"/>
  <c r="CH37" i="9" s="1"/>
  <c r="CE38" i="9" a="1"/>
  <c r="CE38" i="9" s="1"/>
  <c r="CH38" i="9" s="1" a="1"/>
  <c r="CH38" i="9" s="1"/>
  <c r="CE39" i="9" a="1"/>
  <c r="CE39" i="9" s="1"/>
  <c r="CH39" i="9" s="1" a="1"/>
  <c r="CH39" i="9" s="1"/>
  <c r="CE40" i="9" a="1"/>
  <c r="CE40" i="9"/>
  <c r="CH40" i="9" s="1" a="1"/>
  <c r="CH40" i="9" s="1"/>
  <c r="CE41" i="9" a="1"/>
  <c r="CE41" i="9" s="1"/>
  <c r="CH41" i="9" s="1" a="1"/>
  <c r="CH41" i="9" s="1"/>
  <c r="CE42" i="9" a="1"/>
  <c r="CE42" i="9" s="1"/>
  <c r="CH42" i="9" s="1" a="1"/>
  <c r="CH42" i="9" s="1"/>
  <c r="CE43" i="9" a="1"/>
  <c r="CE43" i="9" s="1"/>
  <c r="CH43" i="9" s="1" a="1"/>
  <c r="CH43" i="9" s="1"/>
  <c r="CE44" i="9" a="1"/>
  <c r="CE44" i="9" s="1"/>
  <c r="CH44" i="9" s="1" a="1"/>
  <c r="CH44" i="9" s="1"/>
  <c r="CE45" i="9" a="1"/>
  <c r="CE45" i="9" s="1"/>
  <c r="CH45" i="9" s="1" a="1"/>
  <c r="CH45" i="9" s="1"/>
  <c r="CE46" i="9" a="1"/>
  <c r="CE46" i="9" s="1"/>
  <c r="CH46" i="9" s="1" a="1"/>
  <c r="CH46" i="9" s="1"/>
  <c r="CE47" i="9" a="1"/>
  <c r="CE47" i="9" s="1"/>
  <c r="CH47" i="9" s="1" a="1"/>
  <c r="CH47" i="9" s="1"/>
  <c r="CE48" i="9" a="1"/>
  <c r="CE48" i="9"/>
  <c r="CH48" i="9" s="1" a="1"/>
  <c r="CH48" i="9" s="1"/>
  <c r="CE49" i="9" a="1"/>
  <c r="CE49" i="9" s="1"/>
  <c r="CH49" i="9" s="1" a="1"/>
  <c r="CH49" i="9" s="1"/>
  <c r="CE50" i="9" a="1"/>
  <c r="CE50" i="9" s="1"/>
  <c r="CH50" i="9" s="1" a="1"/>
  <c r="CH50" i="9" s="1"/>
  <c r="CE51" i="9" a="1"/>
  <c r="CE51" i="9"/>
  <c r="CH51" i="9" s="1" a="1"/>
  <c r="CH51" i="9" s="1"/>
  <c r="CE52" i="9" a="1"/>
  <c r="CE52" i="9" s="1"/>
  <c r="CH52" i="9" s="1" a="1"/>
  <c r="CH52" i="9" s="1"/>
  <c r="CE53" i="9" a="1"/>
  <c r="CE53" i="9" s="1"/>
  <c r="CH53" i="9" s="1" a="1"/>
  <c r="CH53" i="9" s="1"/>
  <c r="CE54" i="9" a="1"/>
  <c r="CE54" i="9" s="1"/>
  <c r="CH54" i="9" s="1" a="1"/>
  <c r="CH54" i="9" s="1"/>
  <c r="CE55" i="9" a="1"/>
  <c r="CE55" i="9" s="1"/>
  <c r="CH55" i="9" s="1" a="1"/>
  <c r="CH55" i="9" s="1"/>
  <c r="CE56" i="9" a="1"/>
  <c r="CE56" i="9"/>
  <c r="CH56" i="9" s="1" a="1"/>
  <c r="CH56" i="9" s="1"/>
  <c r="CE57" i="9" a="1"/>
  <c r="CE57" i="9" s="1"/>
  <c r="CH57" i="9" s="1" a="1"/>
  <c r="CH57" i="9" s="1"/>
  <c r="CE58" i="9" a="1"/>
  <c r="CE58" i="9" s="1"/>
  <c r="CH58" i="9" s="1" a="1"/>
  <c r="CH58" i="9" s="1"/>
  <c r="CE59" i="9" a="1"/>
  <c r="CE59" i="9" s="1"/>
  <c r="CH59" i="9" s="1" a="1"/>
  <c r="CH59" i="9" s="1"/>
  <c r="CE60" i="9" a="1"/>
  <c r="CE60" i="9"/>
  <c r="CH60" i="9" s="1" a="1"/>
  <c r="CH60" i="9" s="1"/>
  <c r="CE61" i="9" a="1"/>
  <c r="CE61" i="9" s="1"/>
  <c r="CH61" i="9" s="1" a="1"/>
  <c r="CH61" i="9" s="1"/>
  <c r="CE62" i="9" a="1"/>
  <c r="CE62" i="9"/>
  <c r="CH62" i="9" s="1" a="1"/>
  <c r="CH62" i="9" s="1"/>
  <c r="CE63" i="9" a="1"/>
  <c r="CE63" i="9"/>
  <c r="CH63" i="9" s="1" a="1"/>
  <c r="CH63" i="9" s="1"/>
  <c r="CE64" i="9" a="1"/>
  <c r="CE64" i="9" s="1"/>
  <c r="CH64" i="9" s="1" a="1"/>
  <c r="CH64" i="9" s="1"/>
  <c r="CE65" i="9" a="1"/>
  <c r="CE65" i="9" s="1"/>
  <c r="CH65" i="9" s="1" a="1"/>
  <c r="CH65" i="9" s="1"/>
  <c r="CE66" i="9" a="1"/>
  <c r="CE66" i="9" s="1"/>
  <c r="CH66" i="9" s="1" a="1"/>
  <c r="CH66" i="9" s="1"/>
  <c r="CE67" i="9" a="1"/>
  <c r="CE67" i="9" s="1"/>
  <c r="CH67" i="9" s="1" a="1"/>
  <c r="CH67" i="9" s="1"/>
  <c r="CE68" i="9" a="1"/>
  <c r="CE68" i="9" s="1"/>
  <c r="CH68" i="9" s="1" a="1"/>
  <c r="CH68" i="9" s="1"/>
  <c r="CE69" i="9" a="1"/>
  <c r="CE69" i="9"/>
  <c r="CH69" i="9" s="1" a="1"/>
  <c r="CH69" i="9" s="1"/>
  <c r="AE23" i="7"/>
  <c r="AE9" i="7"/>
  <c r="AE10" i="7"/>
  <c r="AE11" i="7"/>
  <c r="AE12" i="7"/>
  <c r="AE13" i="7"/>
  <c r="AE14" i="7"/>
  <c r="AE15" i="7"/>
  <c r="AE16" i="7"/>
  <c r="AE17" i="7"/>
  <c r="AE18" i="7"/>
  <c r="AE19" i="7"/>
  <c r="AE20" i="7"/>
  <c r="AE21" i="7"/>
  <c r="AE22" i="7"/>
  <c r="AE24" i="7"/>
  <c r="AE25" i="7"/>
  <c r="AE26" i="7"/>
  <c r="AE27" i="7"/>
  <c r="AK10" i="3"/>
  <c r="AK11" i="3"/>
  <c r="AK12" i="3"/>
  <c r="AK13" i="3"/>
  <c r="AK14" i="3"/>
  <c r="AK15" i="3"/>
  <c r="AK16" i="3"/>
  <c r="AK17" i="3"/>
  <c r="AK18" i="3"/>
  <c r="AK19" i="3"/>
  <c r="AK20" i="3"/>
  <c r="AK21" i="3"/>
  <c r="AK22" i="3"/>
  <c r="AK23" i="3"/>
  <c r="AK24" i="3"/>
  <c r="AK25" i="3"/>
  <c r="AK26" i="3"/>
  <c r="AK27" i="3"/>
  <c r="AK28" i="3"/>
  <c r="AU28" i="8"/>
  <c r="CE10" i="9" a="1"/>
  <c r="CE10" i="9" s="1"/>
  <c r="BS10" i="9" a="1"/>
  <c r="BS10" i="9" s="1"/>
  <c r="BG10" i="9" a="1"/>
  <c r="BG10" i="9" s="1"/>
  <c r="AU10" i="9" a="1"/>
  <c r="AU10" i="9" s="1"/>
  <c r="AI10" i="9" a="1"/>
  <c r="AI10" i="9" s="1"/>
  <c r="AB47" i="9" l="1"/>
  <c r="AB23" i="9"/>
  <c r="AB59" i="9"/>
  <c r="AB35" i="9"/>
  <c r="AB53" i="9"/>
  <c r="AB39" i="9"/>
  <c r="AB15" i="9"/>
  <c r="AB61" i="9"/>
  <c r="AF60" i="9" a="1"/>
  <c r="AF60" i="9" s="1"/>
  <c r="AG60" i="9" s="1" a="1"/>
  <c r="AG60" i="9" s="1"/>
  <c r="AF34" i="9" a="1"/>
  <c r="AF34" i="9" s="1"/>
  <c r="AG34" i="9" s="1" a="1"/>
  <c r="AG34" i="9" s="1"/>
  <c r="AB16" i="9"/>
  <c r="AB54" i="9"/>
  <c r="AB14" i="9"/>
  <c r="AB33" i="9"/>
  <c r="AB20" i="9"/>
  <c r="AB67" i="9"/>
  <c r="AB29" i="9"/>
  <c r="AB52" i="9"/>
  <c r="AB28" i="9"/>
  <c r="AB65" i="9"/>
  <c r="AB21" i="9"/>
  <c r="AF35" i="9" a="1"/>
  <c r="AF35" i="9" s="1"/>
  <c r="AG35" i="9" s="1" a="1"/>
  <c r="AG35" i="9" s="1"/>
  <c r="AF47" i="9" a="1"/>
  <c r="AF47" i="9" s="1"/>
  <c r="AG47" i="9" s="1" a="1"/>
  <c r="AG47" i="9" s="1"/>
  <c r="AF14" i="9" a="1"/>
  <c r="AF14" i="9" s="1"/>
  <c r="AG14" i="9" s="1" a="1"/>
  <c r="AG14" i="9" s="1"/>
  <c r="AB45" i="9"/>
  <c r="AB36" i="9"/>
  <c r="AB19" i="9"/>
  <c r="AB22" i="9"/>
  <c r="AB55" i="9"/>
  <c r="AB26" i="9"/>
  <c r="AF26" i="9" a="1"/>
  <c r="AF26" i="9" s="1"/>
  <c r="AG26" i="9" s="1" a="1"/>
  <c r="AG26" i="9" s="1"/>
  <c r="AB49" i="9"/>
  <c r="AB25" i="9"/>
  <c r="AB63" i="9"/>
  <c r="AB58" i="9"/>
  <c r="AB40" i="9"/>
  <c r="AB13" i="9"/>
  <c r="AB48" i="9"/>
  <c r="AB12" i="9"/>
  <c r="AB50" i="9"/>
  <c r="AB37" i="9"/>
  <c r="AB62" i="9"/>
  <c r="AB69" i="9"/>
  <c r="AB32" i="9"/>
  <c r="AB24" i="9"/>
  <c r="AB68" i="9"/>
  <c r="AF46" i="9" a="1"/>
  <c r="AF46" i="9" s="1"/>
  <c r="AG46" i="9" s="1" a="1"/>
  <c r="AG46" i="9" s="1"/>
  <c r="AF59" i="9" a="1"/>
  <c r="AF59" i="9" s="1"/>
  <c r="AG59" i="9" s="1" a="1"/>
  <c r="AG59" i="9" s="1"/>
  <c r="AF33" i="9" a="1"/>
  <c r="AF33" i="9" s="1"/>
  <c r="AG33" i="9" s="1" a="1"/>
  <c r="AG33" i="9" s="1"/>
  <c r="AB51" i="9"/>
  <c r="AB41" i="9"/>
  <c r="AF41" i="9" a="1"/>
  <c r="AF41" i="9" s="1"/>
  <c r="AG41" i="9" s="1" a="1"/>
  <c r="AG41" i="9" s="1"/>
  <c r="AF28" i="9" a="1"/>
  <c r="AF28" i="9" s="1"/>
  <c r="AG28" i="9" s="1" a="1"/>
  <c r="AG28" i="9" s="1"/>
  <c r="AF15" i="9" a="1"/>
  <c r="AF15" i="9" s="1"/>
  <c r="AG15" i="9" s="1" a="1"/>
  <c r="AG15" i="9" s="1"/>
  <c r="AB43" i="9"/>
  <c r="AB30" i="9"/>
  <c r="AB46" i="9"/>
  <c r="AF67" i="9" a="1"/>
  <c r="AF67" i="9" s="1"/>
  <c r="AG67" i="9" s="1" a="1"/>
  <c r="AG67" i="9" s="1"/>
  <c r="AF54" i="9" a="1"/>
  <c r="AF54" i="9" s="1"/>
  <c r="AG54" i="9" s="1" a="1"/>
  <c r="AG54" i="9" s="1"/>
  <c r="AF57" i="9" a="1"/>
  <c r="AF57" i="9" s="1"/>
  <c r="AG57" i="9" s="1" a="1"/>
  <c r="AG57" i="9" s="1"/>
  <c r="AF16" i="9" a="1"/>
  <c r="AF16" i="9" s="1"/>
  <c r="AG16" i="9" s="1" a="1"/>
  <c r="AG16" i="9" s="1"/>
  <c r="AB38" i="9"/>
  <c r="AF38" i="9" a="1"/>
  <c r="AF38" i="9" s="1"/>
  <c r="AG38" i="9" s="1" a="1"/>
  <c r="AG38" i="9" s="1"/>
  <c r="AB34" i="9"/>
  <c r="AF53" i="9" a="1"/>
  <c r="AF53" i="9" s="1"/>
  <c r="AG53" i="9" s="1" a="1"/>
  <c r="AG53" i="9" s="1"/>
  <c r="AB31" i="9"/>
  <c r="AB27" i="9"/>
  <c r="AB57" i="9"/>
  <c r="AB64" i="9"/>
  <c r="AF23" i="9" a="1"/>
  <c r="AF23" i="9" s="1"/>
  <c r="AG23" i="9" s="1" a="1"/>
  <c r="AG23" i="9" s="1"/>
  <c r="AB44" i="9"/>
  <c r="AF65" i="9" a="1"/>
  <c r="AF65" i="9" s="1"/>
  <c r="AG65" i="9" s="1" a="1"/>
  <c r="AG65" i="9" s="1"/>
  <c r="AF52" i="9" a="1"/>
  <c r="AF52" i="9" s="1"/>
  <c r="AG52" i="9" s="1" a="1"/>
  <c r="AG52" i="9" s="1"/>
  <c r="AF39" i="9" a="1"/>
  <c r="AF39" i="9" s="1"/>
  <c r="AG39" i="9" s="1" a="1"/>
  <c r="AG39" i="9" s="1"/>
  <c r="AF20" i="9" a="1"/>
  <c r="AF20" i="9" s="1"/>
  <c r="AG20" i="9" s="1" a="1"/>
  <c r="AG20" i="9" s="1"/>
  <c r="AB56" i="9"/>
  <c r="AF29" i="9" a="1"/>
  <c r="AF29" i="9" s="1"/>
  <c r="AG29" i="9" s="1" a="1"/>
  <c r="AG29" i="9" s="1"/>
  <c r="AB66" i="9"/>
  <c r="AB42" i="9"/>
  <c r="AB18" i="9"/>
  <c r="AB17" i="9"/>
  <c r="AB11" i="9"/>
  <c r="AX10" i="9" a="1"/>
  <c r="AX10" i="9" s="1"/>
  <c r="BV10" i="9" a="1"/>
  <c r="BV10" i="9" s="1"/>
  <c r="B7" i="6"/>
  <c r="B6" i="6"/>
  <c r="B5" i="6"/>
  <c r="K37" i="9" a="1"/>
  <c r="K37" i="9" s="1"/>
  <c r="N37" i="9" a="1"/>
  <c r="N37" i="9" s="1"/>
  <c r="O37" i="9" s="1"/>
  <c r="S37" i="9"/>
  <c r="AQ37" i="9"/>
  <c r="BC37" i="9"/>
  <c r="BO37" i="9"/>
  <c r="CA37" i="9"/>
  <c r="CM37" i="9"/>
  <c r="K38" i="9" a="1"/>
  <c r="K38" i="9" s="1"/>
  <c r="S38" i="9"/>
  <c r="AQ38" i="9"/>
  <c r="BC38" i="9"/>
  <c r="BO38" i="9"/>
  <c r="CA38" i="9"/>
  <c r="CM38" i="9"/>
  <c r="K39" i="9" a="1"/>
  <c r="K39" i="9" s="1"/>
  <c r="S39" i="9"/>
  <c r="AQ39" i="9"/>
  <c r="BC39" i="9"/>
  <c r="BO39" i="9"/>
  <c r="CA39" i="9"/>
  <c r="CM39" i="9"/>
  <c r="K40" i="9" a="1"/>
  <c r="K40" i="9" s="1"/>
  <c r="S40" i="9"/>
  <c r="AQ40" i="9"/>
  <c r="BC40" i="9"/>
  <c r="BO40" i="9"/>
  <c r="CA40" i="9"/>
  <c r="CM40" i="9"/>
  <c r="K41" i="9" a="1"/>
  <c r="K41" i="9" s="1"/>
  <c r="S41" i="9"/>
  <c r="AQ41" i="9"/>
  <c r="BC41" i="9"/>
  <c r="BO41" i="9"/>
  <c r="CA41" i="9"/>
  <c r="CM41" i="9"/>
  <c r="K42" i="9" a="1"/>
  <c r="K42" i="9" s="1"/>
  <c r="S42" i="9"/>
  <c r="AQ42" i="9"/>
  <c r="BC42" i="9"/>
  <c r="BO42" i="9"/>
  <c r="CA42" i="9"/>
  <c r="CM42" i="9"/>
  <c r="K43" i="9" a="1"/>
  <c r="K43" i="9" s="1"/>
  <c r="S43" i="9"/>
  <c r="AQ43" i="9"/>
  <c r="BC43" i="9"/>
  <c r="BO43" i="9"/>
  <c r="CA43" i="9"/>
  <c r="CM43" i="9"/>
  <c r="K44" i="9" a="1"/>
  <c r="K44" i="9" s="1"/>
  <c r="N44" i="9" s="1" a="1"/>
  <c r="N44" i="9" s="1"/>
  <c r="O44" i="9" s="1"/>
  <c r="S44" i="9"/>
  <c r="AQ44" i="9"/>
  <c r="BC44" i="9"/>
  <c r="BO44" i="9"/>
  <c r="CA44" i="9"/>
  <c r="CM44" i="9"/>
  <c r="K45" i="9" a="1"/>
  <c r="K45" i="9"/>
  <c r="S45" i="9"/>
  <c r="AQ45" i="9"/>
  <c r="BC45" i="9"/>
  <c r="BO45" i="9"/>
  <c r="CA45" i="9"/>
  <c r="CM45" i="9"/>
  <c r="K46" i="9" a="1"/>
  <c r="K46" i="9"/>
  <c r="S46" i="9"/>
  <c r="AQ46" i="9"/>
  <c r="BC46" i="9"/>
  <c r="BO46" i="9"/>
  <c r="CA46" i="9"/>
  <c r="CM46" i="9"/>
  <c r="K47" i="9" a="1"/>
  <c r="K47" i="9" s="1"/>
  <c r="S47" i="9"/>
  <c r="AQ47" i="9"/>
  <c r="BC47" i="9"/>
  <c r="BO47" i="9"/>
  <c r="CA47" i="9"/>
  <c r="CM47" i="9"/>
  <c r="C48" i="9"/>
  <c r="K48" i="9" a="1"/>
  <c r="K48" i="9" s="1"/>
  <c r="S48" i="9"/>
  <c r="AQ48" i="9"/>
  <c r="BC48" i="9"/>
  <c r="BO48" i="9"/>
  <c r="CA48" i="9"/>
  <c r="CM48" i="9"/>
  <c r="C29" i="9"/>
  <c r="K29" i="9" a="1"/>
  <c r="K29" i="9" s="1"/>
  <c r="S29" i="9"/>
  <c r="AQ29" i="9"/>
  <c r="BC29" i="9"/>
  <c r="BO29" i="9"/>
  <c r="CA29" i="9"/>
  <c r="CM29" i="9"/>
  <c r="C30" i="9"/>
  <c r="K30" i="9" a="1"/>
  <c r="K30" i="9" s="1"/>
  <c r="S30" i="9"/>
  <c r="AQ30" i="9"/>
  <c r="BC30" i="9"/>
  <c r="BO30" i="9"/>
  <c r="CA30" i="9"/>
  <c r="CM30" i="9"/>
  <c r="C31" i="9"/>
  <c r="K31" i="9" a="1"/>
  <c r="K31" i="9" s="1"/>
  <c r="S31" i="9"/>
  <c r="AQ31" i="9"/>
  <c r="BC31" i="9"/>
  <c r="BO31" i="9"/>
  <c r="CA31" i="9"/>
  <c r="CM31" i="9"/>
  <c r="C32" i="9"/>
  <c r="K32" i="9" a="1"/>
  <c r="K32" i="9" s="1"/>
  <c r="S32" i="9"/>
  <c r="AQ32" i="9"/>
  <c r="BC32" i="9"/>
  <c r="BO32" i="9"/>
  <c r="CA32" i="9"/>
  <c r="CM32" i="9"/>
  <c r="C33" i="9"/>
  <c r="K33" i="9" a="1"/>
  <c r="K33" i="9" s="1"/>
  <c r="S33" i="9"/>
  <c r="AQ33" i="9"/>
  <c r="BC33" i="9"/>
  <c r="BO33" i="9"/>
  <c r="CA33" i="9"/>
  <c r="CM33" i="9"/>
  <c r="C34" i="9"/>
  <c r="K34" i="9" a="1"/>
  <c r="K34" i="9" s="1"/>
  <c r="S34" i="9"/>
  <c r="AQ34" i="9"/>
  <c r="BC34" i="9"/>
  <c r="BO34" i="9"/>
  <c r="CA34" i="9"/>
  <c r="CM34" i="9"/>
  <c r="C35" i="9"/>
  <c r="K35" i="9" a="1"/>
  <c r="K35" i="9"/>
  <c r="S35" i="9"/>
  <c r="AQ35" i="9"/>
  <c r="BC35" i="9"/>
  <c r="BO35" i="9"/>
  <c r="CA35" i="9"/>
  <c r="CM35" i="9"/>
  <c r="C36" i="9"/>
  <c r="K36" i="9" a="1"/>
  <c r="K36" i="9" s="1"/>
  <c r="S36" i="9"/>
  <c r="AQ36" i="9"/>
  <c r="BC36" i="9"/>
  <c r="BO36" i="9"/>
  <c r="CA36" i="9"/>
  <c r="CM36" i="9"/>
  <c r="CM17" i="9"/>
  <c r="CM18" i="9"/>
  <c r="CM19" i="9"/>
  <c r="CM20" i="9"/>
  <c r="CM21" i="9"/>
  <c r="CM22" i="9"/>
  <c r="CM23" i="9"/>
  <c r="CM24" i="9"/>
  <c r="CM25" i="9"/>
  <c r="CM26" i="9"/>
  <c r="CM27" i="9"/>
  <c r="CM28" i="9"/>
  <c r="CM49" i="9"/>
  <c r="CM50" i="9"/>
  <c r="CM51" i="9"/>
  <c r="CM52" i="9"/>
  <c r="CM53" i="9"/>
  <c r="CM54" i="9"/>
  <c r="CM55" i="9"/>
  <c r="CM56" i="9"/>
  <c r="CJ55" i="9"/>
  <c r="CA17" i="9"/>
  <c r="CA18" i="9"/>
  <c r="CA19" i="9"/>
  <c r="CA20" i="9"/>
  <c r="CA21" i="9"/>
  <c r="CA22" i="9"/>
  <c r="CA23" i="9"/>
  <c r="CA24" i="9"/>
  <c r="CA25" i="9"/>
  <c r="CA26" i="9"/>
  <c r="CA27" i="9"/>
  <c r="CA28" i="9"/>
  <c r="CA49" i="9"/>
  <c r="CA50" i="9"/>
  <c r="CA51" i="9"/>
  <c r="CA52" i="9"/>
  <c r="CA53" i="9"/>
  <c r="CA54" i="9"/>
  <c r="CA55" i="9"/>
  <c r="CA56" i="9"/>
  <c r="BX25" i="9"/>
  <c r="BO17" i="9"/>
  <c r="BO18" i="9"/>
  <c r="BO19" i="9"/>
  <c r="BO20" i="9"/>
  <c r="BO21" i="9"/>
  <c r="BO22" i="9"/>
  <c r="BO23" i="9"/>
  <c r="BO24" i="9"/>
  <c r="BO25" i="9"/>
  <c r="BO26" i="9"/>
  <c r="BO27" i="9"/>
  <c r="BO28" i="9"/>
  <c r="BO49" i="9"/>
  <c r="BO50" i="9"/>
  <c r="BO51" i="9"/>
  <c r="BO52" i="9"/>
  <c r="BO53" i="9"/>
  <c r="BO54" i="9"/>
  <c r="BO55" i="9"/>
  <c r="BO56" i="9"/>
  <c r="BC17" i="9"/>
  <c r="BC18" i="9"/>
  <c r="BC19" i="9"/>
  <c r="BC20" i="9"/>
  <c r="BC21" i="9"/>
  <c r="BC22" i="9"/>
  <c r="BC23" i="9"/>
  <c r="BC24" i="9"/>
  <c r="BC25" i="9"/>
  <c r="BC26" i="9"/>
  <c r="BC27" i="9"/>
  <c r="BC28" i="9"/>
  <c r="BC49" i="9"/>
  <c r="BC50" i="9"/>
  <c r="BC51" i="9"/>
  <c r="BC52" i="9"/>
  <c r="BC53" i="9"/>
  <c r="BC54" i="9"/>
  <c r="BC55" i="9"/>
  <c r="BC56" i="9"/>
  <c r="AQ17" i="9"/>
  <c r="AQ18" i="9"/>
  <c r="AQ19" i="9"/>
  <c r="AQ20" i="9"/>
  <c r="AQ21" i="9"/>
  <c r="AQ22" i="9"/>
  <c r="AQ23" i="9"/>
  <c r="AQ24" i="9"/>
  <c r="AQ25" i="9"/>
  <c r="AQ26" i="9"/>
  <c r="AQ27" i="9"/>
  <c r="AQ28" i="9"/>
  <c r="AQ49" i="9"/>
  <c r="AQ50" i="9"/>
  <c r="AQ51" i="9"/>
  <c r="AQ52" i="9"/>
  <c r="AQ53" i="9"/>
  <c r="AQ54" i="9"/>
  <c r="AQ55" i="9"/>
  <c r="AQ56" i="9"/>
  <c r="AN52" i="9"/>
  <c r="S17" i="9"/>
  <c r="S18" i="9"/>
  <c r="S19" i="9"/>
  <c r="S20" i="9"/>
  <c r="S21" i="9"/>
  <c r="S22" i="9"/>
  <c r="S23" i="9"/>
  <c r="S24" i="9"/>
  <c r="S25" i="9"/>
  <c r="S26" i="9"/>
  <c r="S27" i="9"/>
  <c r="S28" i="9"/>
  <c r="S49" i="9"/>
  <c r="S50" i="9"/>
  <c r="S51" i="9"/>
  <c r="S52" i="9"/>
  <c r="S53" i="9"/>
  <c r="S54" i="9"/>
  <c r="S55" i="9"/>
  <c r="S56" i="9"/>
  <c r="K17" i="9" a="1"/>
  <c r="K17" i="9" s="1"/>
  <c r="K18" i="9" a="1"/>
  <c r="K18" i="9" s="1"/>
  <c r="K19" i="9" a="1"/>
  <c r="K19" i="9" s="1"/>
  <c r="N19" i="9" s="1" a="1"/>
  <c r="N19" i="9" s="1"/>
  <c r="O19" i="9" s="1"/>
  <c r="K20" i="9" a="1"/>
  <c r="K20" i="9" s="1"/>
  <c r="K21" i="9" a="1"/>
  <c r="K21" i="9" s="1"/>
  <c r="K22" i="9" a="1"/>
  <c r="K22" i="9" s="1"/>
  <c r="K23" i="9" a="1"/>
  <c r="K23" i="9" s="1"/>
  <c r="K24" i="9" a="1"/>
  <c r="K24" i="9" s="1"/>
  <c r="K25" i="9" a="1"/>
  <c r="K25" i="9" s="1"/>
  <c r="K26" i="9" a="1"/>
  <c r="K26" i="9" s="1"/>
  <c r="K27" i="9" a="1"/>
  <c r="K27" i="9" s="1"/>
  <c r="K28" i="9" a="1"/>
  <c r="K28" i="9" s="1"/>
  <c r="K49" i="9" a="1"/>
  <c r="K49" i="9" s="1"/>
  <c r="K50" i="9" a="1"/>
  <c r="K50" i="9" s="1"/>
  <c r="K51" i="9" a="1"/>
  <c r="K51" i="9" s="1"/>
  <c r="K52" i="9" a="1"/>
  <c r="K52" i="9" s="1"/>
  <c r="K53" i="9" a="1"/>
  <c r="K53" i="9" s="1"/>
  <c r="K54" i="9" a="1"/>
  <c r="K54" i="9" s="1"/>
  <c r="K55" i="9" a="1"/>
  <c r="K55" i="9" s="1"/>
  <c r="K56" i="9" a="1"/>
  <c r="K56" i="9" s="1"/>
  <c r="C69" i="9"/>
  <c r="C68" i="9"/>
  <c r="C67" i="9"/>
  <c r="C66" i="9"/>
  <c r="C65" i="9"/>
  <c r="C64" i="9"/>
  <c r="C63" i="9"/>
  <c r="C62" i="9"/>
  <c r="C61" i="9"/>
  <c r="C60" i="9"/>
  <c r="C59" i="9"/>
  <c r="C58" i="9"/>
  <c r="C57" i="9"/>
  <c r="C56" i="9"/>
  <c r="C55" i="9"/>
  <c r="C54" i="9"/>
  <c r="C53" i="9"/>
  <c r="C52" i="9"/>
  <c r="C51" i="9"/>
  <c r="C50" i="9"/>
  <c r="C49" i="9"/>
  <c r="C28" i="9"/>
  <c r="C27" i="9"/>
  <c r="C26" i="9"/>
  <c r="C25" i="9"/>
  <c r="C24" i="9"/>
  <c r="C23" i="9"/>
  <c r="C22" i="9"/>
  <c r="C21" i="9"/>
  <c r="C20" i="9"/>
  <c r="C19" i="9"/>
  <c r="C18" i="9"/>
  <c r="C17" i="9"/>
  <c r="AF61" i="9" l="1" a="1"/>
  <c r="AF61" i="9" s="1"/>
  <c r="AG61" i="9" s="1" a="1"/>
  <c r="AG61" i="9" s="1"/>
  <c r="AB60" i="9"/>
  <c r="AF40" i="9" a="1"/>
  <c r="AF40" i="9" s="1"/>
  <c r="AG40" i="9" s="1" a="1"/>
  <c r="AG40" i="9" s="1"/>
  <c r="AF13" i="9" a="1"/>
  <c r="AF13" i="9" s="1"/>
  <c r="AG13" i="9" s="1" a="1"/>
  <c r="AG13" i="9" s="1"/>
  <c r="AF17" i="9" a="1"/>
  <c r="AF17" i="9" s="1"/>
  <c r="AG17" i="9" s="1" a="1"/>
  <c r="AG17" i="9" s="1"/>
  <c r="AF51" i="9" a="1"/>
  <c r="AF51" i="9" s="1"/>
  <c r="AG51" i="9" s="1" a="1"/>
  <c r="AG51" i="9" s="1"/>
  <c r="AF37" i="9" a="1"/>
  <c r="AF37" i="9" s="1"/>
  <c r="AG37" i="9" s="1" a="1"/>
  <c r="AG37" i="9" s="1"/>
  <c r="AF49" i="9" a="1"/>
  <c r="AF49" i="9" s="1"/>
  <c r="AG49" i="9" s="1" a="1"/>
  <c r="AG49" i="9" s="1"/>
  <c r="AF30" i="9" a="1"/>
  <c r="AF30" i="9" s="1"/>
  <c r="AG30" i="9" s="1" a="1"/>
  <c r="AG30" i="9" s="1"/>
  <c r="AF21" i="9" a="1"/>
  <c r="AF21" i="9" s="1"/>
  <c r="AG21" i="9" s="1" a="1"/>
  <c r="AG21" i="9" s="1"/>
  <c r="AF62" i="9" a="1"/>
  <c r="AF62" i="9" s="1"/>
  <c r="AG62" i="9" s="1" a="1"/>
  <c r="AG62" i="9" s="1"/>
  <c r="AF22" i="9" a="1"/>
  <c r="AF22" i="9" s="1"/>
  <c r="AG22" i="9" s="1" a="1"/>
  <c r="AG22" i="9" s="1"/>
  <c r="AF64" i="9" a="1"/>
  <c r="AF64" i="9" s="1"/>
  <c r="AG64" i="9" s="1" a="1"/>
  <c r="AG64" i="9" s="1"/>
  <c r="AF56" i="9" a="1"/>
  <c r="AF56" i="9" s="1"/>
  <c r="AG56" i="9" s="1" a="1"/>
  <c r="AG56" i="9" s="1"/>
  <c r="AF68" i="9" a="1"/>
  <c r="AF68" i="9" s="1"/>
  <c r="AG68" i="9" s="1" a="1"/>
  <c r="AG68" i="9" s="1"/>
  <c r="AF48" i="9" a="1"/>
  <c r="AF48" i="9" s="1"/>
  <c r="AG48" i="9" s="1" a="1"/>
  <c r="AG48" i="9" s="1"/>
  <c r="AF55" i="9" a="1"/>
  <c r="AF55" i="9" s="1"/>
  <c r="AG55" i="9" s="1" a="1"/>
  <c r="AG55" i="9" s="1"/>
  <c r="AF42" i="9" a="1"/>
  <c r="AF42" i="9" s="1"/>
  <c r="AG42" i="9" s="1" a="1"/>
  <c r="AG42" i="9" s="1"/>
  <c r="AF58" i="9" a="1"/>
  <c r="AF58" i="9" s="1"/>
  <c r="AG58" i="9" s="1" a="1"/>
  <c r="AG58" i="9" s="1"/>
  <c r="AF27" i="9" a="1"/>
  <c r="AF27" i="9" s="1"/>
  <c r="AG27" i="9" s="1" a="1"/>
  <c r="AG27" i="9" s="1"/>
  <c r="AF36" i="9" a="1"/>
  <c r="AF36" i="9" s="1"/>
  <c r="AG36" i="9" s="1" a="1"/>
  <c r="AG36" i="9" s="1"/>
  <c r="AF50" i="9" a="1"/>
  <c r="AF50" i="9" s="1"/>
  <c r="AG50" i="9" s="1" a="1"/>
  <c r="AG50" i="9" s="1"/>
  <c r="AF12" i="9" a="1"/>
  <c r="AF12" i="9" s="1"/>
  <c r="AG12" i="9" s="1" a="1"/>
  <c r="AG12" i="9" s="1"/>
  <c r="AF31" i="9" a="1"/>
  <c r="AF31" i="9" s="1"/>
  <c r="AG31" i="9" s="1" a="1"/>
  <c r="AG31" i="9" s="1"/>
  <c r="AF63" i="9" a="1"/>
  <c r="AF63" i="9" s="1"/>
  <c r="AG63" i="9" s="1" a="1"/>
  <c r="AG63" i="9" s="1"/>
  <c r="AF66" i="9" a="1"/>
  <c r="AF66" i="9" s="1"/>
  <c r="AG66" i="9" s="1" a="1"/>
  <c r="AG66" i="9" s="1"/>
  <c r="AF43" i="9" a="1"/>
  <c r="AF43" i="9" s="1"/>
  <c r="AG43" i="9" s="1" a="1"/>
  <c r="AG43" i="9" s="1"/>
  <c r="AF24" i="9" a="1"/>
  <c r="AF24" i="9" s="1"/>
  <c r="AG24" i="9" s="1" a="1"/>
  <c r="AG24" i="9" s="1"/>
  <c r="AF32" i="9" a="1"/>
  <c r="AF32" i="9" s="1"/>
  <c r="AG32" i="9" s="1" a="1"/>
  <c r="AG32" i="9" s="1"/>
  <c r="AF18" i="9" a="1"/>
  <c r="AF18" i="9" s="1"/>
  <c r="AG18" i="9" s="1" a="1"/>
  <c r="AG18" i="9" s="1"/>
  <c r="AF19" i="9" a="1"/>
  <c r="AF19" i="9" s="1"/>
  <c r="AG19" i="9" s="1" a="1"/>
  <c r="AG19" i="9" s="1"/>
  <c r="AF69" i="9" a="1"/>
  <c r="AF69" i="9" s="1"/>
  <c r="AG69" i="9" s="1" a="1"/>
  <c r="AG69" i="9" s="1"/>
  <c r="AF44" i="9" a="1"/>
  <c r="AF44" i="9" s="1"/>
  <c r="AG44" i="9" s="1" a="1"/>
  <c r="AG44" i="9" s="1"/>
  <c r="AF25" i="9" a="1"/>
  <c r="AF25" i="9" s="1"/>
  <c r="AG25" i="9" s="1" a="1"/>
  <c r="AG25" i="9" s="1"/>
  <c r="AF45" i="9" a="1"/>
  <c r="AF45" i="9" s="1"/>
  <c r="AG45" i="9" s="1" a="1"/>
  <c r="AG45" i="9" s="1"/>
  <c r="AF11" i="9" a="1"/>
  <c r="AF11" i="9" s="1"/>
  <c r="AG11" i="9" s="1" a="1"/>
  <c r="AG11" i="9" s="1"/>
  <c r="N30" i="9" a="1"/>
  <c r="N30" i="9" s="1"/>
  <c r="O30" i="9" s="1"/>
  <c r="P30" i="9" s="1"/>
  <c r="BL38" i="9"/>
  <c r="N52" i="9" a="1"/>
  <c r="N52" i="9" s="1"/>
  <c r="N38" i="9" a="1"/>
  <c r="N38" i="9" s="1"/>
  <c r="N56" i="9" a="1"/>
  <c r="N56" i="9" s="1"/>
  <c r="N55" i="9" a="1"/>
  <c r="N55" i="9" s="1"/>
  <c r="N40" i="9" a="1"/>
  <c r="N40" i="9" s="1"/>
  <c r="AN54" i="9"/>
  <c r="AZ37" i="9"/>
  <c r="BX37" i="9"/>
  <c r="BX39" i="9"/>
  <c r="AN38" i="9"/>
  <c r="N46" i="9" a="1"/>
  <c r="N46" i="9" s="1"/>
  <c r="O46" i="9" s="1"/>
  <c r="CJ38" i="9"/>
  <c r="N47" i="9" a="1"/>
  <c r="N47" i="9" s="1"/>
  <c r="O47" i="9" s="1"/>
  <c r="N48" i="9" a="1"/>
  <c r="N48" i="9" s="1"/>
  <c r="O48" i="9" s="1"/>
  <c r="N42" i="9" a="1"/>
  <c r="N42" i="9" s="1"/>
  <c r="O42" i="9" s="1"/>
  <c r="BX38" i="9"/>
  <c r="AZ38" i="9"/>
  <c r="N39" i="9" a="1"/>
  <c r="N39" i="9" s="1"/>
  <c r="O39" i="9" s="1"/>
  <c r="CJ37" i="9"/>
  <c r="P37" i="9"/>
  <c r="N45" i="9" a="1"/>
  <c r="N45" i="9" s="1"/>
  <c r="O45" i="9" s="1"/>
  <c r="BL37" i="9"/>
  <c r="AN37" i="9"/>
  <c r="N43" i="9" a="1"/>
  <c r="N43" i="9" s="1"/>
  <c r="O43" i="9" s="1"/>
  <c r="N41" i="9" a="1"/>
  <c r="N41" i="9" s="1"/>
  <c r="O41" i="9" s="1"/>
  <c r="AN31" i="9"/>
  <c r="BX54" i="9"/>
  <c r="AN22" i="9"/>
  <c r="N18" i="9" a="1"/>
  <c r="N18" i="9" s="1"/>
  <c r="CJ19" i="9"/>
  <c r="AZ19" i="9"/>
  <c r="N25" i="9" a="1"/>
  <c r="N25" i="9" s="1"/>
  <c r="N23" i="9" a="1"/>
  <c r="N23" i="9" s="1"/>
  <c r="AZ26" i="9"/>
  <c r="BL33" i="9"/>
  <c r="AZ25" i="9"/>
  <c r="BX21" i="9"/>
  <c r="CJ26" i="9"/>
  <c r="N22" i="9" a="1"/>
  <c r="N22" i="9" s="1"/>
  <c r="AZ30" i="9"/>
  <c r="AN32" i="9"/>
  <c r="N21" i="9" a="1"/>
  <c r="N21" i="9" s="1"/>
  <c r="AN18" i="9"/>
  <c r="BX56" i="9"/>
  <c r="N20" i="9" a="1"/>
  <c r="N20" i="9" s="1"/>
  <c r="AN19" i="9"/>
  <c r="BX17" i="9"/>
  <c r="N33" i="9" a="1"/>
  <c r="N33" i="9" s="1"/>
  <c r="BL32" i="9"/>
  <c r="AN25" i="9"/>
  <c r="AZ22" i="9"/>
  <c r="CJ53" i="9"/>
  <c r="CJ23" i="9"/>
  <c r="N26" i="9" a="1"/>
  <c r="N26" i="9" s="1"/>
  <c r="N17" i="9" a="1"/>
  <c r="N17" i="9" s="1"/>
  <c r="N31" i="9" a="1"/>
  <c r="N31" i="9" s="1"/>
  <c r="AN55" i="9"/>
  <c r="AN27" i="9"/>
  <c r="AZ21" i="9"/>
  <c r="AZ49" i="9"/>
  <c r="CJ31" i="9"/>
  <c r="N27" i="9" a="1"/>
  <c r="N27" i="9" s="1"/>
  <c r="N54" i="9" a="1"/>
  <c r="N54" i="9" s="1"/>
  <c r="AN56" i="9"/>
  <c r="AZ20" i="9"/>
  <c r="CJ35" i="9"/>
  <c r="BX30" i="9"/>
  <c r="BX36" i="9"/>
  <c r="BX33" i="9"/>
  <c r="BX32" i="9"/>
  <c r="BX31" i="9"/>
  <c r="AZ31" i="9"/>
  <c r="AZ33" i="9"/>
  <c r="AN35" i="9"/>
  <c r="AN33" i="9"/>
  <c r="N28" i="9" a="1"/>
  <c r="N28" i="9" s="1"/>
  <c r="N34" i="9" a="1"/>
  <c r="N34" i="9" s="1"/>
  <c r="N32" i="9" a="1"/>
  <c r="N32" i="9" s="1"/>
  <c r="AN36" i="9"/>
  <c r="BL35" i="9"/>
  <c r="AN34" i="9"/>
  <c r="CJ36" i="9"/>
  <c r="BL30" i="9"/>
  <c r="AZ35" i="9"/>
  <c r="AZ32" i="9"/>
  <c r="CJ30" i="9"/>
  <c r="AZ36" i="9"/>
  <c r="BX35" i="9"/>
  <c r="AZ34" i="9"/>
  <c r="N36" i="9" a="1"/>
  <c r="N36" i="9" s="1"/>
  <c r="N35" i="9" a="1"/>
  <c r="N35" i="9" s="1"/>
  <c r="BX34" i="9"/>
  <c r="BL36" i="9"/>
  <c r="CJ34" i="9"/>
  <c r="BL34" i="9"/>
  <c r="CJ29" i="9"/>
  <c r="AN29" i="9"/>
  <c r="BL29" i="9"/>
  <c r="CJ33" i="9"/>
  <c r="CJ32" i="9"/>
  <c r="N51" i="9" a="1"/>
  <c r="N51" i="9" s="1"/>
  <c r="N50" i="9" a="1"/>
  <c r="N50" i="9" s="1"/>
  <c r="BX29" i="9"/>
  <c r="N53" i="9" a="1"/>
  <c r="N53" i="9" s="1"/>
  <c r="O53" i="9" s="1"/>
  <c r="N29" i="9" a="1"/>
  <c r="N29" i="9" s="1"/>
  <c r="BX51" i="9"/>
  <c r="AN30" i="9"/>
  <c r="AZ27" i="9"/>
  <c r="AZ18" i="9"/>
  <c r="CJ50" i="9"/>
  <c r="CJ56" i="9"/>
  <c r="AN23" i="9"/>
  <c r="AZ17" i="9"/>
  <c r="AZ28" i="9"/>
  <c r="BX18" i="9"/>
  <c r="BX19" i="9"/>
  <c r="AN53" i="9"/>
  <c r="CB25" i="9" a="1"/>
  <c r="CB25" i="9" s="1"/>
  <c r="CC25" i="9" s="1" a="1"/>
  <c r="CC25" i="9" s="1"/>
  <c r="AZ53" i="9"/>
  <c r="CJ27" i="9"/>
  <c r="BX27" i="9"/>
  <c r="N49" i="9" a="1"/>
  <c r="N49" i="9" s="1"/>
  <c r="AZ51" i="9"/>
  <c r="CJ18" i="9"/>
  <c r="P19" i="9"/>
  <c r="AN17" i="9"/>
  <c r="BX20" i="9"/>
  <c r="BX52" i="9"/>
  <c r="N24" i="9" a="1"/>
  <c r="N24" i="9" s="1"/>
  <c r="O24" i="9" s="1"/>
  <c r="AZ55" i="9"/>
  <c r="BX23" i="9"/>
  <c r="AZ54" i="9"/>
  <c r="AZ23" i="9"/>
  <c r="CN55" i="9" a="1"/>
  <c r="CN55" i="9" s="1"/>
  <c r="CO55" i="9" s="1" a="1"/>
  <c r="CO55" i="9" s="1"/>
  <c r="AR52" i="9" a="1"/>
  <c r="AR52" i="9" s="1"/>
  <c r="AS52" i="9" s="1" a="1"/>
  <c r="AS52" i="9" s="1"/>
  <c r="CM11" i="9"/>
  <c r="CM12" i="9"/>
  <c r="CM13" i="9"/>
  <c r="CM14" i="9"/>
  <c r="CM15" i="9"/>
  <c r="CM16" i="9"/>
  <c r="CM57" i="9"/>
  <c r="CM58" i="9"/>
  <c r="CM59" i="9"/>
  <c r="CM60" i="9"/>
  <c r="CM61" i="9"/>
  <c r="CM62" i="9"/>
  <c r="CM63" i="9"/>
  <c r="CM64" i="9"/>
  <c r="CM65" i="9"/>
  <c r="CM66" i="9"/>
  <c r="CM67" i="9"/>
  <c r="CM68" i="9"/>
  <c r="CM69" i="9"/>
  <c r="CM10" i="9"/>
  <c r="S10" i="9"/>
  <c r="C10" i="9"/>
  <c r="CA10" i="9"/>
  <c r="CA69" i="9"/>
  <c r="CA68" i="9"/>
  <c r="CA67" i="9"/>
  <c r="CA66" i="9"/>
  <c r="CA65" i="9"/>
  <c r="CA64" i="9"/>
  <c r="CA63" i="9"/>
  <c r="CA62" i="9"/>
  <c r="CA61" i="9"/>
  <c r="CA60" i="9"/>
  <c r="CA59" i="9"/>
  <c r="CA58" i="9"/>
  <c r="CA57" i="9"/>
  <c r="CA16" i="9"/>
  <c r="CA15" i="9"/>
  <c r="CA14" i="9"/>
  <c r="CA13" i="9"/>
  <c r="CA12" i="9"/>
  <c r="CA11" i="9"/>
  <c r="BO69" i="9"/>
  <c r="BO68" i="9"/>
  <c r="BO67" i="9"/>
  <c r="BO66" i="9"/>
  <c r="BO65" i="9"/>
  <c r="BO64" i="9"/>
  <c r="BO63" i="9"/>
  <c r="BO62" i="9"/>
  <c r="BO61" i="9"/>
  <c r="BO60" i="9"/>
  <c r="BO59" i="9"/>
  <c r="BO58" i="9"/>
  <c r="BO57" i="9"/>
  <c r="BO16" i="9"/>
  <c r="BO15" i="9"/>
  <c r="BO14" i="9"/>
  <c r="BO13" i="9"/>
  <c r="BO12" i="9"/>
  <c r="BO11" i="9"/>
  <c r="BO10" i="9"/>
  <c r="BC69" i="9"/>
  <c r="BC68" i="9"/>
  <c r="BC67" i="9"/>
  <c r="BC66" i="9"/>
  <c r="BC65" i="9"/>
  <c r="BC64" i="9"/>
  <c r="BC63" i="9"/>
  <c r="BC62" i="9"/>
  <c r="BC61" i="9"/>
  <c r="BC60" i="9"/>
  <c r="BC59" i="9"/>
  <c r="BC58" i="9"/>
  <c r="BC57" i="9"/>
  <c r="BC16" i="9"/>
  <c r="BC15" i="9"/>
  <c r="BC14" i="9"/>
  <c r="BC13" i="9"/>
  <c r="BC12" i="9"/>
  <c r="BC11" i="9"/>
  <c r="BC10" i="9"/>
  <c r="AQ69" i="9"/>
  <c r="AQ68" i="9"/>
  <c r="AQ67" i="9"/>
  <c r="AQ66" i="9"/>
  <c r="AQ65" i="9"/>
  <c r="AQ64" i="9"/>
  <c r="AQ63" i="9"/>
  <c r="AQ62" i="9"/>
  <c r="AQ61" i="9"/>
  <c r="AQ60" i="9"/>
  <c r="AQ59" i="9"/>
  <c r="AQ58" i="9"/>
  <c r="AQ57" i="9"/>
  <c r="AQ16" i="9"/>
  <c r="AQ15" i="9"/>
  <c r="AQ14" i="9"/>
  <c r="AQ13" i="9"/>
  <c r="AQ12" i="9"/>
  <c r="AQ11" i="9"/>
  <c r="AQ10" i="9"/>
  <c r="S11" i="9"/>
  <c r="S12" i="9"/>
  <c r="S13" i="9"/>
  <c r="S14" i="9"/>
  <c r="S15" i="9"/>
  <c r="S16" i="9"/>
  <c r="S57" i="9"/>
  <c r="S58" i="9"/>
  <c r="S59" i="9"/>
  <c r="S60" i="9"/>
  <c r="S61" i="9"/>
  <c r="S62" i="9"/>
  <c r="S63" i="9"/>
  <c r="S64" i="9"/>
  <c r="S65" i="9"/>
  <c r="S66" i="9"/>
  <c r="S67" i="9"/>
  <c r="S68" i="9"/>
  <c r="S69" i="9"/>
  <c r="K11" i="9" a="1"/>
  <c r="K11" i="9" s="1"/>
  <c r="K12" i="9" a="1"/>
  <c r="K12" i="9" s="1"/>
  <c r="K13" i="9" a="1"/>
  <c r="K13" i="9" s="1"/>
  <c r="K14" i="9" a="1"/>
  <c r="K14" i="9" s="1"/>
  <c r="K15" i="9" a="1"/>
  <c r="K15" i="9" s="1"/>
  <c r="K16" i="9" a="1"/>
  <c r="K16" i="9" s="1"/>
  <c r="K57" i="9" a="1"/>
  <c r="K57" i="9" s="1"/>
  <c r="K58" i="9" a="1"/>
  <c r="K58" i="9" s="1"/>
  <c r="K59" i="9" a="1"/>
  <c r="K59" i="9" s="1"/>
  <c r="K60" i="9" a="1"/>
  <c r="K60" i="9" s="1"/>
  <c r="K61" i="9" a="1"/>
  <c r="K61" i="9" s="1"/>
  <c r="K62" i="9" a="1"/>
  <c r="K62" i="9" s="1"/>
  <c r="K63" i="9" a="1"/>
  <c r="K63" i="9" s="1"/>
  <c r="K64" i="9" a="1"/>
  <c r="K64" i="9" s="1"/>
  <c r="K65" i="9" a="1"/>
  <c r="K65" i="9" s="1"/>
  <c r="K66" i="9" a="1"/>
  <c r="K66" i="9" s="1"/>
  <c r="K67" i="9" a="1"/>
  <c r="K67" i="9" s="1"/>
  <c r="K68" i="9" a="1"/>
  <c r="K68" i="9" s="1"/>
  <c r="K69" i="9" a="1"/>
  <c r="K69" i="9" s="1"/>
  <c r="C11" i="9"/>
  <c r="C12" i="9"/>
  <c r="C13" i="9"/>
  <c r="C14" i="9"/>
  <c r="C15" i="9"/>
  <c r="C16" i="9"/>
  <c r="AE10" i="9"/>
  <c r="K10" i="9" a="1"/>
  <c r="K10" i="9" s="1"/>
  <c r="J8" i="8"/>
  <c r="P31" i="9" l="1"/>
  <c r="O31" i="9"/>
  <c r="O50" i="9"/>
  <c r="P50" i="9" s="1"/>
  <c r="O36" i="9"/>
  <c r="P36" i="9" s="1"/>
  <c r="O32" i="9"/>
  <c r="P32" i="9" s="1"/>
  <c r="O26" i="9"/>
  <c r="T26" i="9" s="1" a="1"/>
  <c r="T26" i="9" s="1"/>
  <c r="U26" i="9" s="1" a="1"/>
  <c r="U26" i="9" s="1"/>
  <c r="O21" i="9"/>
  <c r="T21" i="9" s="1" a="1"/>
  <c r="T21" i="9" s="1"/>
  <c r="U21" i="9" s="1" a="1"/>
  <c r="U21" i="9" s="1"/>
  <c r="P34" i="9"/>
  <c r="O34" i="9"/>
  <c r="O18" i="9"/>
  <c r="P18" i="9" s="1"/>
  <c r="O40" i="9"/>
  <c r="T40" i="9" s="1" a="1"/>
  <c r="T40" i="9" s="1"/>
  <c r="U40" i="9" s="1" a="1"/>
  <c r="U40" i="9" s="1"/>
  <c r="O29" i="9"/>
  <c r="P29" i="9" s="1"/>
  <c r="O20" i="9"/>
  <c r="T20" i="9" s="1" a="1"/>
  <c r="T20" i="9" s="1"/>
  <c r="U20" i="9" s="1" a="1"/>
  <c r="U20" i="9" s="1"/>
  <c r="O25" i="9"/>
  <c r="T25" i="9" s="1" a="1"/>
  <c r="T25" i="9" s="1"/>
  <c r="U25" i="9" s="1" a="1"/>
  <c r="U25" i="9" s="1"/>
  <c r="P17" i="9"/>
  <c r="O17" i="9"/>
  <c r="O51" i="9"/>
  <c r="T51" i="9" s="1" a="1"/>
  <c r="T51" i="9" s="1"/>
  <c r="U51" i="9" s="1" a="1"/>
  <c r="U51" i="9" s="1"/>
  <c r="O55" i="9"/>
  <c r="P55" i="9" s="1"/>
  <c r="O49" i="9"/>
  <c r="P49" i="9" s="1"/>
  <c r="O54" i="9"/>
  <c r="P54" i="9" s="1"/>
  <c r="O22" i="9"/>
  <c r="P22" i="9" s="1"/>
  <c r="P56" i="9"/>
  <c r="O56" i="9"/>
  <c r="O38" i="9"/>
  <c r="T38" i="9" s="1" a="1"/>
  <c r="T38" i="9" s="1"/>
  <c r="U38" i="9" s="1" a="1"/>
  <c r="U38" i="9" s="1"/>
  <c r="O52" i="9"/>
  <c r="P52" i="9" s="1"/>
  <c r="O23" i="9"/>
  <c r="T23" i="9" s="1" a="1"/>
  <c r="T23" i="9" s="1"/>
  <c r="U23" i="9" s="1" a="1"/>
  <c r="U23" i="9" s="1"/>
  <c r="O35" i="9"/>
  <c r="P35" i="9" s="1"/>
  <c r="O28" i="9"/>
  <c r="P28" i="9" s="1"/>
  <c r="P27" i="9"/>
  <c r="O27" i="9"/>
  <c r="O33" i="9"/>
  <c r="P33" i="9" s="1"/>
  <c r="AR38" i="9" a="1"/>
  <c r="AR38" i="9" s="1"/>
  <c r="AS38" i="9" s="1" a="1"/>
  <c r="AS38" i="9" s="1"/>
  <c r="AR54" i="9" a="1"/>
  <c r="AR54" i="9" s="1"/>
  <c r="AS54" i="9" s="1" a="1"/>
  <c r="AS54" i="9" s="1"/>
  <c r="AR37" i="9" a="1"/>
  <c r="AR37" i="9" s="1"/>
  <c r="AS37" i="9" s="1" a="1"/>
  <c r="AS37" i="9" s="1"/>
  <c r="BP37" i="9" a="1"/>
  <c r="BP37" i="9" s="1"/>
  <c r="BQ37" i="9" s="1" a="1"/>
  <c r="BQ37" i="9" s="1"/>
  <c r="CN35" i="9" a="1"/>
  <c r="CN35" i="9" s="1"/>
  <c r="CO35" i="9" s="1" a="1"/>
  <c r="CO35" i="9" s="1"/>
  <c r="AR22" i="9" a="1"/>
  <c r="AR22" i="9" s="1"/>
  <c r="AS22" i="9" s="1" a="1"/>
  <c r="AS22" i="9" s="1"/>
  <c r="CN26" i="9" a="1"/>
  <c r="CN26" i="9" s="1"/>
  <c r="CO26" i="9" s="1" a="1"/>
  <c r="CO26" i="9" s="1"/>
  <c r="T37" i="9" a="1"/>
  <c r="T37" i="9" s="1"/>
  <c r="U37" i="9" s="1" a="1"/>
  <c r="U37" i="9" s="1"/>
  <c r="BD37" i="9" a="1"/>
  <c r="BD37" i="9" s="1"/>
  <c r="BE37" i="9" s="1" a="1"/>
  <c r="BE37" i="9" s="1"/>
  <c r="CB54" i="9" a="1"/>
  <c r="CB54" i="9" s="1"/>
  <c r="CC54" i="9" s="1" a="1"/>
  <c r="CC54" i="9" s="1"/>
  <c r="CN53" i="9" a="1"/>
  <c r="CN53" i="9" s="1"/>
  <c r="CO53" i="9" s="1" a="1"/>
  <c r="CO53" i="9" s="1"/>
  <c r="CN37" i="9" a="1"/>
  <c r="CN37" i="9" s="1"/>
  <c r="CO37" i="9" s="1" a="1"/>
  <c r="CO37" i="9" s="1"/>
  <c r="P42" i="9"/>
  <c r="CJ47" i="9"/>
  <c r="CJ43" i="9"/>
  <c r="AN40" i="9"/>
  <c r="AZ46" i="9"/>
  <c r="AZ40" i="9"/>
  <c r="BX41" i="9"/>
  <c r="AN46" i="9"/>
  <c r="CJ41" i="9"/>
  <c r="BL46" i="9"/>
  <c r="BL40" i="9"/>
  <c r="BL41" i="9"/>
  <c r="AN47" i="9"/>
  <c r="AN43" i="9"/>
  <c r="P41" i="9"/>
  <c r="AZ42" i="9"/>
  <c r="BX40" i="9"/>
  <c r="CJ40" i="9"/>
  <c r="AN41" i="9"/>
  <c r="BX42" i="9"/>
  <c r="BL42" i="9"/>
  <c r="AZ47" i="9"/>
  <c r="AZ43" i="9"/>
  <c r="AN42" i="9"/>
  <c r="BL47" i="9"/>
  <c r="AZ44" i="9"/>
  <c r="BD44" i="9" a="1"/>
  <c r="BD44" i="9" s="1"/>
  <c r="BE44" i="9" s="1" a="1"/>
  <c r="BE44" i="9" s="1"/>
  <c r="CJ48" i="9"/>
  <c r="CB39" i="9" a="1"/>
  <c r="CB39" i="9" s="1"/>
  <c r="CC39" i="9" s="1" a="1"/>
  <c r="CC39" i="9" s="1"/>
  <c r="P43" i="9"/>
  <c r="BL43" i="9"/>
  <c r="CJ46" i="9"/>
  <c r="BX44" i="9"/>
  <c r="CB44" i="9" a="1"/>
  <c r="CB44" i="9" s="1"/>
  <c r="CC44" i="9" s="1" a="1"/>
  <c r="CC44" i="9" s="1"/>
  <c r="BX48" i="9"/>
  <c r="CN38" i="9" a="1"/>
  <c r="CN38" i="9" s="1"/>
  <c r="CO38" i="9" s="1" a="1"/>
  <c r="CO38" i="9" s="1"/>
  <c r="BP38" i="9" a="1"/>
  <c r="BP38" i="9" s="1"/>
  <c r="BQ38" i="9" s="1" a="1"/>
  <c r="BQ38" i="9" s="1"/>
  <c r="CJ42" i="9"/>
  <c r="AZ41" i="9"/>
  <c r="P47" i="9"/>
  <c r="P45" i="9"/>
  <c r="BL48" i="9"/>
  <c r="BX43" i="9"/>
  <c r="BX47" i="9"/>
  <c r="BL39" i="9"/>
  <c r="CJ45" i="9"/>
  <c r="AZ48" i="9"/>
  <c r="CJ39" i="9"/>
  <c r="CB37" i="9" a="1"/>
  <c r="CB37" i="9" s="1"/>
  <c r="CC37" i="9" s="1" a="1"/>
  <c r="CC37" i="9" s="1"/>
  <c r="AN39" i="9"/>
  <c r="BD38" i="9" a="1"/>
  <c r="BD38" i="9" s="1"/>
  <c r="BE38" i="9" s="1" a="1"/>
  <c r="BE38" i="9" s="1"/>
  <c r="BX46" i="9"/>
  <c r="AN48" i="9"/>
  <c r="P44" i="9"/>
  <c r="T44" i="9" a="1"/>
  <c r="T44" i="9" s="1"/>
  <c r="U44" i="9" s="1" a="1"/>
  <c r="U44" i="9" s="1"/>
  <c r="AN45" i="9"/>
  <c r="AR45" i="9" a="1"/>
  <c r="AR45" i="9" s="1"/>
  <c r="AS45" i="9" s="1" a="1"/>
  <c r="AS45" i="9" s="1"/>
  <c r="BL45" i="9"/>
  <c r="P48" i="9"/>
  <c r="AN44" i="9"/>
  <c r="AR44" i="9" a="1"/>
  <c r="AR44" i="9" s="1"/>
  <c r="AS44" i="9" s="1" a="1"/>
  <c r="AS44" i="9" s="1"/>
  <c r="CJ44" i="9"/>
  <c r="CN44" i="9" a="1"/>
  <c r="CN44" i="9" s="1"/>
  <c r="CO44" i="9" s="1" a="1"/>
  <c r="CO44" i="9" s="1"/>
  <c r="AZ45" i="9"/>
  <c r="AZ39" i="9"/>
  <c r="BD39" i="9" a="1"/>
  <c r="BD39" i="9" s="1"/>
  <c r="BE39" i="9" s="1" a="1"/>
  <c r="BE39" i="9" s="1"/>
  <c r="P39" i="9"/>
  <c r="CB38" i="9" a="1"/>
  <c r="CB38" i="9" s="1"/>
  <c r="CC38" i="9" s="1" a="1"/>
  <c r="CC38" i="9" s="1"/>
  <c r="BL44" i="9"/>
  <c r="BP44" i="9" a="1"/>
  <c r="BP44" i="9" s="1"/>
  <c r="BQ44" i="9" s="1" a="1"/>
  <c r="BQ44" i="9" s="1"/>
  <c r="P46" i="9"/>
  <c r="CB45" i="9" a="1"/>
  <c r="CB45" i="9" s="1"/>
  <c r="CC45" i="9" s="1" a="1"/>
  <c r="CC45" i="9" s="1"/>
  <c r="BX45" i="9"/>
  <c r="CN19" i="9" a="1"/>
  <c r="CN19" i="9" s="1"/>
  <c r="CO19" i="9" s="1" a="1"/>
  <c r="CO19" i="9" s="1"/>
  <c r="BD20" i="9" a="1"/>
  <c r="BD20" i="9" s="1"/>
  <c r="BE20" i="9" s="1" a="1"/>
  <c r="BE20" i="9" s="1"/>
  <c r="AR32" i="9" a="1"/>
  <c r="AR32" i="9" s="1"/>
  <c r="AS32" i="9" s="1" a="1"/>
  <c r="AS32" i="9" s="1"/>
  <c r="AR27" i="9" a="1"/>
  <c r="AR27" i="9" s="1"/>
  <c r="AS27" i="9" s="1" a="1"/>
  <c r="AS27" i="9" s="1"/>
  <c r="CB18" i="9" a="1"/>
  <c r="CB18" i="9" s="1"/>
  <c r="CC18" i="9" s="1" a="1"/>
  <c r="CC18" i="9" s="1"/>
  <c r="BD31" i="9" a="1"/>
  <c r="BD31" i="9" s="1"/>
  <c r="BE31" i="9" s="1" a="1"/>
  <c r="BE31" i="9" s="1"/>
  <c r="CJ24" i="9"/>
  <c r="CN27" i="9" a="1"/>
  <c r="CN27" i="9" s="1"/>
  <c r="CO27" i="9" s="1" a="1"/>
  <c r="CO27" i="9" s="1"/>
  <c r="AR55" i="9" a="1"/>
  <c r="AR55" i="9" s="1"/>
  <c r="AS55" i="9" s="1" a="1"/>
  <c r="AS55" i="9" s="1"/>
  <c r="CB30" i="9" a="1"/>
  <c r="CB30" i="9" s="1"/>
  <c r="CC30" i="9" s="1" a="1"/>
  <c r="CC30" i="9" s="1"/>
  <c r="BD21" i="9" a="1"/>
  <c r="BD21" i="9" s="1"/>
  <c r="BE21" i="9" s="1" a="1"/>
  <c r="BE21" i="9" s="1"/>
  <c r="BD19" i="9" a="1"/>
  <c r="BD19" i="9" s="1"/>
  <c r="BE19" i="9" s="1" a="1"/>
  <c r="BE19" i="9" s="1"/>
  <c r="T52" i="9" a="1"/>
  <c r="T52" i="9" s="1"/>
  <c r="U52" i="9" s="1" a="1"/>
  <c r="U52" i="9" s="1"/>
  <c r="BD25" i="9" a="1"/>
  <c r="BD25" i="9" s="1"/>
  <c r="BE25" i="9" s="1" a="1"/>
  <c r="BE25" i="9" s="1"/>
  <c r="CB32" i="9" a="1"/>
  <c r="CB32" i="9" s="1"/>
  <c r="CC32" i="9" s="1" a="1"/>
  <c r="CC32" i="9" s="1"/>
  <c r="CB35" i="9" a="1"/>
  <c r="CB35" i="9" s="1"/>
  <c r="CC35" i="9" s="1" a="1"/>
  <c r="CC35" i="9" s="1"/>
  <c r="BL31" i="9"/>
  <c r="BP31" i="9" a="1"/>
  <c r="BP31" i="9" s="1"/>
  <c r="BQ31" i="9" s="1" a="1"/>
  <c r="BQ31" i="9" s="1"/>
  <c r="AR35" i="9" a="1"/>
  <c r="AR35" i="9" s="1"/>
  <c r="AS35" i="9" s="1" a="1"/>
  <c r="AS35" i="9" s="1"/>
  <c r="AR34" i="9" a="1"/>
  <c r="AR34" i="9" s="1"/>
  <c r="AS34" i="9" s="1" a="1"/>
  <c r="AS34" i="9" s="1"/>
  <c r="AR29" i="9" a="1"/>
  <c r="AR29" i="9" s="1"/>
  <c r="AS29" i="9" s="1" a="1"/>
  <c r="AS29" i="9" s="1"/>
  <c r="T36" i="9" a="1"/>
  <c r="T36" i="9" s="1"/>
  <c r="U36" i="9" s="1" a="1"/>
  <c r="U36" i="9" s="1"/>
  <c r="T31" i="9" a="1"/>
  <c r="T31" i="9" s="1"/>
  <c r="U31" i="9" s="1" a="1"/>
  <c r="U31" i="9" s="1"/>
  <c r="BP34" i="9" a="1"/>
  <c r="BP34" i="9" s="1"/>
  <c r="BQ34" i="9" s="1" a="1"/>
  <c r="BQ34" i="9" s="1"/>
  <c r="BL50" i="9"/>
  <c r="BD35" i="9" a="1"/>
  <c r="BD35" i="9" s="1"/>
  <c r="BE35" i="9" s="1" a="1"/>
  <c r="BE35" i="9" s="1"/>
  <c r="BP32" i="9" a="1"/>
  <c r="BP32" i="9" s="1"/>
  <c r="BQ32" i="9" s="1" a="1"/>
  <c r="BQ32" i="9" s="1"/>
  <c r="BD34" i="9" a="1"/>
  <c r="BD34" i="9" s="1"/>
  <c r="BE34" i="9" s="1" a="1"/>
  <c r="BE34" i="9" s="1"/>
  <c r="CN31" i="9" a="1"/>
  <c r="CN31" i="9" s="1"/>
  <c r="CO31" i="9" s="1" a="1"/>
  <c r="CO31" i="9" s="1"/>
  <c r="AR31" i="9" a="1"/>
  <c r="AR31" i="9" s="1"/>
  <c r="AS31" i="9" s="1" a="1"/>
  <c r="AS31" i="9" s="1"/>
  <c r="CN34" i="9" a="1"/>
  <c r="CN34" i="9" s="1"/>
  <c r="CO34" i="9" s="1" a="1"/>
  <c r="CO34" i="9" s="1"/>
  <c r="CN30" i="9" a="1"/>
  <c r="CN30" i="9" s="1"/>
  <c r="CO30" i="9" s="1" a="1"/>
  <c r="CO30" i="9" s="1"/>
  <c r="BP35" i="9" a="1"/>
  <c r="BP35" i="9" s="1"/>
  <c r="BQ35" i="9" s="1" a="1"/>
  <c r="BQ35" i="9" s="1"/>
  <c r="BD30" i="9" a="1"/>
  <c r="BD30" i="9" s="1"/>
  <c r="BE30" i="9" s="1" a="1"/>
  <c r="BE30" i="9" s="1"/>
  <c r="AZ52" i="9"/>
  <c r="BD52" i="9" a="1"/>
  <c r="BD52" i="9" s="1"/>
  <c r="BE52" i="9" s="1" a="1"/>
  <c r="BE52" i="9" s="1"/>
  <c r="P53" i="9"/>
  <c r="T53" i="9" a="1"/>
  <c r="T53" i="9" s="1"/>
  <c r="U53" i="9" s="1" a="1"/>
  <c r="U53" i="9" s="1"/>
  <c r="AR33" i="9" a="1"/>
  <c r="AR33" i="9" s="1"/>
  <c r="AS33" i="9" s="1" a="1"/>
  <c r="AS33" i="9" s="1"/>
  <c r="BD32" i="9" a="1"/>
  <c r="BD32" i="9" s="1"/>
  <c r="BE32" i="9" s="1" a="1"/>
  <c r="BE32" i="9" s="1"/>
  <c r="AR30" i="9" a="1"/>
  <c r="AR30" i="9" s="1"/>
  <c r="AS30" i="9" s="1" a="1"/>
  <c r="AS30" i="9" s="1"/>
  <c r="CB29" i="9" a="1"/>
  <c r="CB29" i="9" s="1"/>
  <c r="CC29" i="9" s="1" a="1"/>
  <c r="CC29" i="9" s="1"/>
  <c r="CN29" i="9" a="1"/>
  <c r="CN29" i="9" s="1"/>
  <c r="CO29" i="9" s="1" a="1"/>
  <c r="CO29" i="9" s="1"/>
  <c r="T30" i="9" a="1"/>
  <c r="T30" i="9" s="1"/>
  <c r="U30" i="9" s="1" a="1"/>
  <c r="U30" i="9" s="1"/>
  <c r="T34" i="9" a="1"/>
  <c r="T34" i="9" s="1"/>
  <c r="U34" i="9" s="1" a="1"/>
  <c r="U34" i="9" s="1"/>
  <c r="BD33" i="9" a="1"/>
  <c r="BD33" i="9" s="1"/>
  <c r="BE33" i="9" s="1" a="1"/>
  <c r="BE33" i="9" s="1"/>
  <c r="T33" i="9" a="1"/>
  <c r="T33" i="9" s="1"/>
  <c r="U33" i="9" s="1" a="1"/>
  <c r="U33" i="9" s="1"/>
  <c r="CB52" i="9" a="1"/>
  <c r="CB52" i="9" s="1"/>
  <c r="CC52" i="9" s="1" a="1"/>
  <c r="CC52" i="9" s="1"/>
  <c r="T29" i="9" a="1"/>
  <c r="T29" i="9" s="1"/>
  <c r="U29" i="9" s="1" a="1"/>
  <c r="U29" i="9" s="1"/>
  <c r="CB33" i="9" a="1"/>
  <c r="CB33" i="9" s="1"/>
  <c r="CC33" i="9" s="1" a="1"/>
  <c r="CC33" i="9" s="1"/>
  <c r="CB36" i="9" a="1"/>
  <c r="CB36" i="9" s="1"/>
  <c r="CC36" i="9" s="1" a="1"/>
  <c r="CC36" i="9" s="1"/>
  <c r="CB34" i="9" a="1"/>
  <c r="CB34" i="9" s="1"/>
  <c r="CC34" i="9" s="1" a="1"/>
  <c r="CC34" i="9" s="1"/>
  <c r="BP36" i="9" a="1"/>
  <c r="BP36" i="9" s="1"/>
  <c r="BQ36" i="9" s="1" a="1"/>
  <c r="BQ36" i="9" s="1"/>
  <c r="BP30" i="9" a="1"/>
  <c r="BP30" i="9" s="1"/>
  <c r="BQ30" i="9" s="1" a="1"/>
  <c r="BQ30" i="9" s="1"/>
  <c r="T49" i="9" a="1"/>
  <c r="T49" i="9" s="1"/>
  <c r="U49" i="9" s="1" a="1"/>
  <c r="U49" i="9" s="1"/>
  <c r="BP29" i="9" a="1"/>
  <c r="BP29" i="9" s="1"/>
  <c r="BQ29" i="9" s="1" a="1"/>
  <c r="BQ29" i="9" s="1"/>
  <c r="AZ29" i="9"/>
  <c r="BP33" i="9" a="1"/>
  <c r="BP33" i="9" s="1"/>
  <c r="BQ33" i="9" s="1" a="1"/>
  <c r="BQ33" i="9" s="1"/>
  <c r="CN32" i="9" a="1"/>
  <c r="CN32" i="9" s="1"/>
  <c r="CO32" i="9" s="1" a="1"/>
  <c r="CO32" i="9" s="1"/>
  <c r="CB31" i="9" a="1"/>
  <c r="CB31" i="9" s="1"/>
  <c r="CC31" i="9" s="1" a="1"/>
  <c r="CC31" i="9" s="1"/>
  <c r="CN33" i="9" a="1"/>
  <c r="CN33" i="9" s="1"/>
  <c r="CO33" i="9" s="1" a="1"/>
  <c r="CO33" i="9" s="1"/>
  <c r="AR36" i="9" a="1"/>
  <c r="AR36" i="9" s="1"/>
  <c r="AS36" i="9" s="1" a="1"/>
  <c r="AS36" i="9" s="1"/>
  <c r="CN36" i="9" a="1"/>
  <c r="CN36" i="9" s="1"/>
  <c r="CO36" i="9" s="1" a="1"/>
  <c r="CO36" i="9" s="1"/>
  <c r="BD36" i="9" a="1"/>
  <c r="BD36" i="9" s="1"/>
  <c r="BE36" i="9" s="1" a="1"/>
  <c r="BE36" i="9" s="1"/>
  <c r="BL18" i="9"/>
  <c r="BP18" i="9" a="1"/>
  <c r="BP18" i="9" s="1"/>
  <c r="BQ18" i="9" s="1" a="1"/>
  <c r="BQ18" i="9" s="1"/>
  <c r="BD54" i="9" a="1"/>
  <c r="BD54" i="9" s="1"/>
  <c r="BE54" i="9" s="1" a="1"/>
  <c r="BE54" i="9" s="1"/>
  <c r="BD28" i="9" a="1"/>
  <c r="BD28" i="9" s="1"/>
  <c r="BE28" i="9" s="1" a="1"/>
  <c r="BE28" i="9" s="1"/>
  <c r="AR23" i="9" a="1"/>
  <c r="AR23" i="9" s="1"/>
  <c r="AS23" i="9" s="1" a="1"/>
  <c r="AS23" i="9" s="1"/>
  <c r="AR19" i="9" a="1"/>
  <c r="AR19" i="9" s="1"/>
  <c r="AS19" i="9" s="1" a="1"/>
  <c r="AS19" i="9" s="1"/>
  <c r="CN23" i="9" a="1"/>
  <c r="CN23" i="9" s="1"/>
  <c r="CO23" i="9" s="1" a="1"/>
  <c r="CO23" i="9" s="1"/>
  <c r="AR17" i="9" a="1"/>
  <c r="AR17" i="9" s="1"/>
  <c r="AS17" i="9" s="1" a="1"/>
  <c r="AS17" i="9" s="1"/>
  <c r="CN56" i="9" a="1"/>
  <c r="CN56" i="9" s="1"/>
  <c r="CO56" i="9" s="1" a="1"/>
  <c r="CO56" i="9" s="1"/>
  <c r="CN50" i="9" a="1"/>
  <c r="CN50" i="9" s="1"/>
  <c r="CO50" i="9" s="1" a="1"/>
  <c r="CO50" i="9" s="1"/>
  <c r="CB51" i="9" a="1"/>
  <c r="CB51" i="9" s="1"/>
  <c r="CC51" i="9" s="1" a="1"/>
  <c r="CC51" i="9" s="1"/>
  <c r="BD17" i="9" a="1"/>
  <c r="BD17" i="9" s="1"/>
  <c r="BE17" i="9" s="1" a="1"/>
  <c r="BE17" i="9" s="1"/>
  <c r="AR56" i="9" a="1"/>
  <c r="AR56" i="9" s="1"/>
  <c r="AS56" i="9" s="1" a="1"/>
  <c r="AS56" i="9" s="1"/>
  <c r="BD18" i="9" a="1"/>
  <c r="BD18" i="9" s="1"/>
  <c r="BE18" i="9" s="1" a="1"/>
  <c r="BE18" i="9" s="1"/>
  <c r="BD26" i="9" a="1"/>
  <c r="BD26" i="9" s="1"/>
  <c r="BE26" i="9" s="1" a="1"/>
  <c r="BE26" i="9" s="1"/>
  <c r="T55" i="9" a="1"/>
  <c r="T55" i="9" s="1"/>
  <c r="U55" i="9" s="1" a="1"/>
  <c r="U55" i="9" s="1"/>
  <c r="BD22" i="9" a="1"/>
  <c r="BD22" i="9" s="1"/>
  <c r="BE22" i="9" s="1" a="1"/>
  <c r="BE22" i="9" s="1"/>
  <c r="T19" i="9" a="1"/>
  <c r="T19" i="9" s="1"/>
  <c r="U19" i="9" s="1" a="1"/>
  <c r="U19" i="9" s="1"/>
  <c r="AR25" i="9" a="1"/>
  <c r="AR25" i="9" s="1"/>
  <c r="AS25" i="9" s="1" a="1"/>
  <c r="AS25" i="9" s="1"/>
  <c r="BL23" i="9"/>
  <c r="BX28" i="9"/>
  <c r="BL56" i="9"/>
  <c r="CJ52" i="9"/>
  <c r="AN51" i="9"/>
  <c r="AZ24" i="9"/>
  <c r="T17" i="9" a="1"/>
  <c r="T17" i="9" s="1"/>
  <c r="U17" i="9" s="1" a="1"/>
  <c r="U17" i="9" s="1"/>
  <c r="BL27" i="9"/>
  <c r="CJ20" i="9"/>
  <c r="BD55" i="9" a="1"/>
  <c r="BD55" i="9" s="1"/>
  <c r="BE55" i="9" s="1" a="1"/>
  <c r="BE55" i="9" s="1"/>
  <c r="AZ56" i="9"/>
  <c r="BL19" i="9"/>
  <c r="AN21" i="9"/>
  <c r="BL28" i="9"/>
  <c r="CJ54" i="9"/>
  <c r="CJ28" i="9"/>
  <c r="BX55" i="9"/>
  <c r="BD53" i="9" a="1"/>
  <c r="BD53" i="9" s="1"/>
  <c r="BE53" i="9" s="1" a="1"/>
  <c r="BE53" i="9" s="1"/>
  <c r="CJ25" i="9"/>
  <c r="BX26" i="9"/>
  <c r="CJ49" i="9"/>
  <c r="BL54" i="9"/>
  <c r="CJ22" i="9"/>
  <c r="AN49" i="9"/>
  <c r="BL52" i="9"/>
  <c r="BX50" i="9"/>
  <c r="CN18" i="9" a="1"/>
  <c r="CN18" i="9" s="1"/>
  <c r="CO18" i="9" s="1" a="1"/>
  <c r="CO18" i="9" s="1"/>
  <c r="AR53" i="9" a="1"/>
  <c r="AR53" i="9" s="1"/>
  <c r="AS53" i="9" s="1" a="1"/>
  <c r="AS53" i="9" s="1"/>
  <c r="CB56" i="9" a="1"/>
  <c r="CB56" i="9" s="1"/>
  <c r="CC56" i="9" s="1" a="1"/>
  <c r="CC56" i="9" s="1"/>
  <c r="T50" i="9" a="1"/>
  <c r="T50" i="9" s="1"/>
  <c r="U50" i="9" s="1" a="1"/>
  <c r="U50" i="9" s="1"/>
  <c r="BD51" i="9" a="1"/>
  <c r="BD51" i="9" s="1"/>
  <c r="BE51" i="9" s="1" a="1"/>
  <c r="BE51" i="9" s="1"/>
  <c r="CJ51" i="9"/>
  <c r="BL21" i="9"/>
  <c r="AN20" i="9"/>
  <c r="BX49" i="9"/>
  <c r="BL55" i="9"/>
  <c r="BL53" i="9"/>
  <c r="AN24" i="9"/>
  <c r="BX24" i="9"/>
  <c r="BX53" i="9"/>
  <c r="BD27" i="9" a="1"/>
  <c r="BD27" i="9" s="1"/>
  <c r="BE27" i="9" s="1" a="1"/>
  <c r="BE27" i="9" s="1"/>
  <c r="CB23" i="9" a="1"/>
  <c r="CB23" i="9" s="1"/>
  <c r="CC23" i="9" s="1" a="1"/>
  <c r="CC23" i="9" s="1"/>
  <c r="P24" i="9"/>
  <c r="CB19" i="9" a="1"/>
  <c r="CB19" i="9" s="1"/>
  <c r="CC19" i="9" s="1" a="1"/>
  <c r="CC19" i="9" s="1"/>
  <c r="T27" i="9" a="1"/>
  <c r="T27" i="9" s="1"/>
  <c r="U27" i="9" s="1" a="1"/>
  <c r="U27" i="9" s="1"/>
  <c r="BL24" i="9"/>
  <c r="BL25" i="9"/>
  <c r="BL49" i="9"/>
  <c r="AN28" i="9"/>
  <c r="BL26" i="9"/>
  <c r="BL22" i="9"/>
  <c r="CJ17" i="9"/>
  <c r="AZ50" i="9"/>
  <c r="BD23" i="9" a="1"/>
  <c r="BD23" i="9" s="1"/>
  <c r="BE23" i="9" s="1" a="1"/>
  <c r="BE23" i="9" s="1"/>
  <c r="CB27" i="9" a="1"/>
  <c r="CB27" i="9" s="1"/>
  <c r="CC27" i="9" s="1" a="1"/>
  <c r="CC27" i="9" s="1"/>
  <c r="BL17" i="9"/>
  <c r="BP17" i="9" a="1"/>
  <c r="BP17" i="9" s="1"/>
  <c r="BQ17" i="9" s="1" a="1"/>
  <c r="BQ17" i="9" s="1"/>
  <c r="AN50" i="9"/>
  <c r="BX22" i="9"/>
  <c r="BL20" i="9"/>
  <c r="BL51" i="9"/>
  <c r="CJ21" i="9"/>
  <c r="AN26" i="9"/>
  <c r="CB21" i="9" a="1"/>
  <c r="CB21" i="9" s="1"/>
  <c r="CC21" i="9" s="1" a="1"/>
  <c r="CC21" i="9" s="1"/>
  <c r="T54" i="9" a="1"/>
  <c r="T54" i="9" s="1"/>
  <c r="U54" i="9" s="1" a="1"/>
  <c r="U54" i="9" s="1"/>
  <c r="CB20" i="9" a="1"/>
  <c r="CB20" i="9" s="1"/>
  <c r="CC20" i="9" s="1" a="1"/>
  <c r="CC20" i="9" s="1"/>
  <c r="AR18" i="9" a="1"/>
  <c r="AR18" i="9" s="1"/>
  <c r="AS18" i="9" s="1" a="1"/>
  <c r="AS18" i="9" s="1"/>
  <c r="BD49" i="9" a="1"/>
  <c r="BD49" i="9" s="1"/>
  <c r="BE49" i="9" s="1" a="1"/>
  <c r="BE49" i="9" s="1"/>
  <c r="CB17" i="9" a="1"/>
  <c r="CB17" i="9" s="1"/>
  <c r="CC17" i="9" s="1" a="1"/>
  <c r="CC17" i="9" s="1"/>
  <c r="T56" i="9" a="1"/>
  <c r="T56" i="9" s="1"/>
  <c r="U56" i="9" s="1" a="1"/>
  <c r="U56" i="9" s="1"/>
  <c r="N12" i="9" a="1"/>
  <c r="N12" i="9" s="1"/>
  <c r="O12" i="9" s="1"/>
  <c r="BL68" i="9"/>
  <c r="AN69" i="9"/>
  <c r="AZ69" i="9"/>
  <c r="AN68" i="9"/>
  <c r="BL67" i="9"/>
  <c r="AZ67" i="9"/>
  <c r="AN67" i="9"/>
  <c r="N67" i="9" a="1"/>
  <c r="N67" i="9" s="1"/>
  <c r="N66" i="9" a="1"/>
  <c r="N66" i="9" s="1"/>
  <c r="O66" i="9" s="1"/>
  <c r="N65" i="9" a="1"/>
  <c r="N65" i="9" s="1"/>
  <c r="O65" i="9" s="1"/>
  <c r="AZ64" i="9"/>
  <c r="N64" i="9" a="1"/>
  <c r="N64" i="9" s="1"/>
  <c r="O64" i="9" s="1"/>
  <c r="BL64" i="9"/>
  <c r="BL63" i="9"/>
  <c r="AN63" i="9"/>
  <c r="AZ63" i="9"/>
  <c r="AN62" i="9"/>
  <c r="BL62" i="9"/>
  <c r="AZ62" i="9"/>
  <c r="N62" i="9" a="1"/>
  <c r="N62" i="9" s="1"/>
  <c r="AN61" i="9"/>
  <c r="N61" i="9" a="1"/>
  <c r="N61" i="9" s="1"/>
  <c r="O61" i="9" s="1"/>
  <c r="AZ61" i="9"/>
  <c r="AZ60" i="9"/>
  <c r="BL60" i="9"/>
  <c r="AN59" i="9"/>
  <c r="AZ59" i="9"/>
  <c r="BL59" i="9"/>
  <c r="N58" i="9" a="1"/>
  <c r="N58" i="9" s="1"/>
  <c r="O58" i="9" s="1"/>
  <c r="BL57" i="9"/>
  <c r="CJ57" i="9"/>
  <c r="N57" i="9" a="1"/>
  <c r="N57" i="9" s="1"/>
  <c r="O57" i="9" s="1"/>
  <c r="AN16" i="9"/>
  <c r="AZ16" i="9"/>
  <c r="N16" i="9" a="1"/>
  <c r="N16" i="9" s="1"/>
  <c r="N15" i="9" a="1"/>
  <c r="N15" i="9" s="1"/>
  <c r="BL14" i="9"/>
  <c r="AN14" i="9"/>
  <c r="AN13" i="9"/>
  <c r="BL13" i="9"/>
  <c r="N13" i="9" a="1"/>
  <c r="N13" i="9" s="1"/>
  <c r="O13" i="9" s="1"/>
  <c r="BL11" i="9"/>
  <c r="AZ11" i="9"/>
  <c r="N11" i="9" a="1"/>
  <c r="N11" i="9" s="1"/>
  <c r="O11" i="9" s="1"/>
  <c r="N10" i="9" a="1"/>
  <c r="N10" i="9" s="1"/>
  <c r="O10" i="9" s="1"/>
  <c r="AL10" i="9" a="1"/>
  <c r="AL10" i="9" s="1"/>
  <c r="CH10" i="9" a="1"/>
  <c r="CH10" i="9" s="1"/>
  <c r="AN65" i="9"/>
  <c r="AN60" i="9"/>
  <c r="BL69" i="9"/>
  <c r="BL66" i="9"/>
  <c r="AN58" i="9"/>
  <c r="N59" i="9" a="1"/>
  <c r="N59" i="9" s="1"/>
  <c r="O59" i="9" s="1"/>
  <c r="BL15" i="9"/>
  <c r="AN15" i="9"/>
  <c r="AN11" i="9"/>
  <c r="N68" i="9" a="1"/>
  <c r="N68" i="9" s="1"/>
  <c r="O68" i="9" s="1"/>
  <c r="N69" i="9" a="1"/>
  <c r="N69" i="9" s="1"/>
  <c r="O69" i="9" s="1"/>
  <c r="AN66" i="9"/>
  <c r="AZ65" i="9"/>
  <c r="N60" i="9" a="1"/>
  <c r="N60" i="9" s="1"/>
  <c r="O60" i="9" s="1"/>
  <c r="AN12" i="9"/>
  <c r="AN57" i="9"/>
  <c r="BL65" i="9"/>
  <c r="BL16" i="9"/>
  <c r="N14" i="9" a="1"/>
  <c r="N14" i="9" s="1"/>
  <c r="O14" i="9" s="1"/>
  <c r="BL61" i="9"/>
  <c r="AZ57" i="9"/>
  <c r="BL12" i="9"/>
  <c r="AN64" i="9"/>
  <c r="AZ68" i="9"/>
  <c r="AZ66" i="9"/>
  <c r="BL58" i="9"/>
  <c r="N63" i="9" a="1"/>
  <c r="N63" i="9" s="1"/>
  <c r="O63" i="9" s="1"/>
  <c r="N10" i="3"/>
  <c r="P10" i="3"/>
  <c r="N11" i="3"/>
  <c r="P11" i="3"/>
  <c r="N12" i="3"/>
  <c r="P12" i="3"/>
  <c r="N13" i="3"/>
  <c r="P13" i="3"/>
  <c r="N14" i="3"/>
  <c r="P14" i="3"/>
  <c r="N15" i="3"/>
  <c r="P15" i="3"/>
  <c r="N16" i="3"/>
  <c r="P16" i="3"/>
  <c r="N17" i="3"/>
  <c r="P17" i="3"/>
  <c r="N18" i="3"/>
  <c r="P18" i="3"/>
  <c r="N19" i="3"/>
  <c r="P19" i="3"/>
  <c r="N20" i="3"/>
  <c r="P20" i="3"/>
  <c r="N21" i="3"/>
  <c r="P21" i="3"/>
  <c r="N22" i="3"/>
  <c r="P22" i="3"/>
  <c r="N23" i="3"/>
  <c r="P23" i="3"/>
  <c r="N24" i="3"/>
  <c r="P24" i="3"/>
  <c r="N25" i="3"/>
  <c r="P25" i="3"/>
  <c r="N26" i="3"/>
  <c r="P26" i="3"/>
  <c r="N27" i="3"/>
  <c r="P27" i="3"/>
  <c r="N28" i="3"/>
  <c r="P28" i="3"/>
  <c r="AO9" i="8" a="1"/>
  <c r="AO9" i="8" s="1"/>
  <c r="AP9" i="8" s="1" a="1"/>
  <c r="AP9" i="8" s="1"/>
  <c r="AO10" i="8" a="1"/>
  <c r="AO10" i="8" s="1"/>
  <c r="AP10" i="8" s="1" a="1"/>
  <c r="AP10" i="8" s="1"/>
  <c r="AO11" i="8" a="1"/>
  <c r="AO11" i="8" s="1"/>
  <c r="AP11" i="8" s="1" a="1"/>
  <c r="AP11" i="8" s="1"/>
  <c r="AO12" i="8" a="1"/>
  <c r="AO12" i="8" s="1"/>
  <c r="AP12" i="8" s="1" a="1"/>
  <c r="AP12" i="8" s="1"/>
  <c r="AO13" i="8" a="1"/>
  <c r="AO13" i="8" s="1"/>
  <c r="AP13" i="8" s="1" a="1"/>
  <c r="AP13" i="8" s="1"/>
  <c r="AO14" i="8" a="1"/>
  <c r="AO14" i="8" s="1"/>
  <c r="AP14" i="8" s="1" a="1"/>
  <c r="AP14" i="8" s="1"/>
  <c r="AO15" i="8" a="1"/>
  <c r="AO15" i="8" s="1"/>
  <c r="AP15" i="8" s="1" a="1"/>
  <c r="AP15" i="8" s="1"/>
  <c r="AO16" i="8" a="1"/>
  <c r="AO16" i="8" s="1"/>
  <c r="AP16" i="8" s="1" a="1"/>
  <c r="AP16" i="8" s="1"/>
  <c r="AO17" i="8" a="1"/>
  <c r="AO17" i="8" s="1"/>
  <c r="AP17" i="8" s="1" a="1"/>
  <c r="AP17" i="8" s="1"/>
  <c r="AO18" i="8" a="1"/>
  <c r="AO18" i="8" s="1"/>
  <c r="AP18" i="8" s="1" a="1"/>
  <c r="AP18" i="8" s="1"/>
  <c r="AO19" i="8" a="1"/>
  <c r="AO19" i="8" s="1"/>
  <c r="AP19" i="8" s="1" a="1"/>
  <c r="AP19" i="8" s="1"/>
  <c r="AO20" i="8" a="1"/>
  <c r="AO20" i="8" s="1"/>
  <c r="AP20" i="8" s="1" a="1"/>
  <c r="AP20" i="8" s="1"/>
  <c r="AO21" i="8" a="1"/>
  <c r="AO21" i="8" s="1"/>
  <c r="AP21" i="8" s="1" a="1"/>
  <c r="AP21" i="8" s="1"/>
  <c r="AO22" i="8" a="1"/>
  <c r="AO22" i="8" s="1"/>
  <c r="AP22" i="8" s="1" a="1"/>
  <c r="AP22" i="8" s="1"/>
  <c r="AO23" i="8" a="1"/>
  <c r="AO23" i="8" s="1"/>
  <c r="AP23" i="8" s="1" a="1"/>
  <c r="AP23" i="8" s="1"/>
  <c r="AO24" i="8" a="1"/>
  <c r="AO24" i="8" s="1"/>
  <c r="AP24" i="8" s="1" a="1"/>
  <c r="AP24" i="8" s="1"/>
  <c r="AO25" i="8" a="1"/>
  <c r="AO25" i="8" s="1"/>
  <c r="AP25" i="8" s="1" a="1"/>
  <c r="AP25" i="8" s="1"/>
  <c r="AO26" i="8" a="1"/>
  <c r="AO26" i="8" s="1"/>
  <c r="AP26" i="8" s="1" a="1"/>
  <c r="AP26" i="8" s="1"/>
  <c r="AO27" i="8" a="1"/>
  <c r="AO27" i="8" s="1"/>
  <c r="AP27" i="8" s="1" a="1"/>
  <c r="AP27" i="8" s="1"/>
  <c r="AO8" i="8" a="1"/>
  <c r="AO8" i="8" s="1"/>
  <c r="AP8" i="8" s="1" a="1"/>
  <c r="AP8" i="8" s="1"/>
  <c r="AE9" i="8"/>
  <c r="AF9" i="8" s="1"/>
  <c r="AE10" i="8"/>
  <c r="AF10" i="8" s="1"/>
  <c r="AE11" i="8"/>
  <c r="AF11" i="8" s="1"/>
  <c r="AE12" i="8"/>
  <c r="AF12" i="8" s="1"/>
  <c r="AE13" i="8"/>
  <c r="AF13" i="8" s="1"/>
  <c r="AE14" i="8"/>
  <c r="AF14" i="8" s="1"/>
  <c r="AE15" i="8"/>
  <c r="AF15" i="8" s="1"/>
  <c r="AE16" i="8"/>
  <c r="AF16" i="8" s="1"/>
  <c r="AE17" i="8"/>
  <c r="AF17" i="8" s="1"/>
  <c r="AE18" i="8"/>
  <c r="AF18" i="8" s="1"/>
  <c r="AE19" i="8"/>
  <c r="AF19" i="8" s="1"/>
  <c r="AE20" i="8"/>
  <c r="AF20" i="8" s="1"/>
  <c r="AE21" i="8"/>
  <c r="AF21" i="8" s="1"/>
  <c r="AE22" i="8"/>
  <c r="AF22" i="8" s="1"/>
  <c r="AE23" i="8"/>
  <c r="AF23" i="8" s="1"/>
  <c r="AE24" i="8"/>
  <c r="AF24" i="8" s="1"/>
  <c r="AE25" i="8"/>
  <c r="AF25" i="8" s="1"/>
  <c r="AE26" i="8"/>
  <c r="AF26" i="8" s="1"/>
  <c r="AE27" i="8"/>
  <c r="AF27" i="8" s="1"/>
  <c r="AE8" i="8"/>
  <c r="AF8" i="8" s="1"/>
  <c r="AC9" i="8"/>
  <c r="AC10" i="8"/>
  <c r="AC11" i="8"/>
  <c r="AC12" i="8"/>
  <c r="AC13" i="8"/>
  <c r="AC14" i="8"/>
  <c r="AC15" i="8"/>
  <c r="AC16" i="8"/>
  <c r="AC17" i="8"/>
  <c r="AC18" i="8"/>
  <c r="AC19" i="8"/>
  <c r="AC20" i="8"/>
  <c r="AC21" i="8"/>
  <c r="AC22" i="8"/>
  <c r="AC23" i="8"/>
  <c r="AC24" i="8"/>
  <c r="AC25" i="8"/>
  <c r="AC26" i="8"/>
  <c r="AC27" i="8"/>
  <c r="AC8" i="8"/>
  <c r="AN28" i="8"/>
  <c r="AD28" i="8"/>
  <c r="K27" i="8" a="1"/>
  <c r="K27" i="8" s="1"/>
  <c r="J27" i="8"/>
  <c r="K26" i="8" a="1"/>
  <c r="K26" i="8" s="1"/>
  <c r="J26" i="8"/>
  <c r="K25" i="8" a="1"/>
  <c r="K25" i="8" s="1"/>
  <c r="J25" i="8"/>
  <c r="K24" i="8" a="1"/>
  <c r="K24" i="8" s="1"/>
  <c r="J24" i="8"/>
  <c r="K23" i="8" a="1"/>
  <c r="K23" i="8" s="1"/>
  <c r="J23" i="8"/>
  <c r="K22" i="8" a="1"/>
  <c r="K22" i="8" s="1"/>
  <c r="J22" i="8"/>
  <c r="K21" i="8" a="1"/>
  <c r="K21" i="8" s="1"/>
  <c r="J21" i="8"/>
  <c r="K20" i="8" a="1"/>
  <c r="K20" i="8" s="1"/>
  <c r="J20" i="8"/>
  <c r="K19" i="8" a="1"/>
  <c r="K19" i="8" s="1"/>
  <c r="J19" i="8"/>
  <c r="K18" i="8" a="1"/>
  <c r="K18" i="8" s="1"/>
  <c r="J18" i="8"/>
  <c r="K17" i="8" a="1"/>
  <c r="K17" i="8" s="1"/>
  <c r="J17" i="8"/>
  <c r="K16" i="8" a="1"/>
  <c r="K16" i="8" s="1"/>
  <c r="J16" i="8"/>
  <c r="K15" i="8" a="1"/>
  <c r="K15" i="8" s="1"/>
  <c r="J15" i="8"/>
  <c r="K14" i="8" a="1"/>
  <c r="K14" i="8" s="1"/>
  <c r="J14" i="8"/>
  <c r="K13" i="8" a="1"/>
  <c r="K13" i="8" s="1"/>
  <c r="J13" i="8"/>
  <c r="K12" i="8" a="1"/>
  <c r="K12" i="8" s="1"/>
  <c r="J12" i="8"/>
  <c r="K11" i="8" a="1"/>
  <c r="K11" i="8" s="1"/>
  <c r="J11" i="8"/>
  <c r="K10" i="8" a="1"/>
  <c r="K10" i="8" s="1"/>
  <c r="J10" i="8"/>
  <c r="K9" i="8" a="1"/>
  <c r="K9" i="8" s="1"/>
  <c r="J9" i="8"/>
  <c r="K8" i="8" a="1"/>
  <c r="K8" i="8" s="1"/>
  <c r="T22" i="9" l="1" a="1"/>
  <c r="T22" i="9" s="1"/>
  <c r="U22" i="9" s="1" a="1"/>
  <c r="U22" i="9" s="1"/>
  <c r="T18" i="9" a="1"/>
  <c r="T18" i="9" s="1"/>
  <c r="U18" i="9" s="1" a="1"/>
  <c r="U18" i="9" s="1"/>
  <c r="T32" i="9" a="1"/>
  <c r="T32" i="9" s="1"/>
  <c r="U32" i="9" s="1" a="1"/>
  <c r="U32" i="9" s="1"/>
  <c r="T28" i="9" a="1"/>
  <c r="T28" i="9" s="1"/>
  <c r="U28" i="9" s="1" a="1"/>
  <c r="U28" i="9" s="1"/>
  <c r="P23" i="9"/>
  <c r="T35" i="9" a="1"/>
  <c r="T35" i="9" s="1"/>
  <c r="U35" i="9" s="1" a="1"/>
  <c r="U35" i="9" s="1"/>
  <c r="P40" i="9"/>
  <c r="O67" i="9"/>
  <c r="P67" i="9" s="1"/>
  <c r="P25" i="9"/>
  <c r="P21" i="9"/>
  <c r="P20" i="9"/>
  <c r="P26" i="9"/>
  <c r="O15" i="9"/>
  <c r="T15" i="9" s="1" a="1"/>
  <c r="T15" i="9" s="1"/>
  <c r="U15" i="9" s="1" a="1"/>
  <c r="U15" i="9" s="1"/>
  <c r="O16" i="9"/>
  <c r="T16" i="9" s="1" a="1"/>
  <c r="T16" i="9" s="1"/>
  <c r="U16" i="9" s="1" a="1"/>
  <c r="U16" i="9" s="1"/>
  <c r="P38" i="9"/>
  <c r="P51" i="9"/>
  <c r="O62" i="9"/>
  <c r="T62" i="9" s="1" a="1"/>
  <c r="T62" i="9" s="1"/>
  <c r="U62" i="9" s="1" a="1"/>
  <c r="U62" i="9" s="1"/>
  <c r="CN54" i="9" a="1"/>
  <c r="CN54" i="9" s="1"/>
  <c r="CO54" i="9" s="1" a="1"/>
  <c r="CO54" i="9" s="1"/>
  <c r="BD45" i="9" a="1"/>
  <c r="BD45" i="9" s="1"/>
  <c r="BE45" i="9" s="1" a="1"/>
  <c r="BE45" i="9" s="1"/>
  <c r="AR20" i="9" a="1"/>
  <c r="AR20" i="9" s="1"/>
  <c r="AS20" i="9" s="1" a="1"/>
  <c r="AS20" i="9" s="1"/>
  <c r="BJ10" i="9" a="1"/>
  <c r="BJ10" i="9" s="1"/>
  <c r="CN28" i="9" a="1"/>
  <c r="CN28" i="9" s="1"/>
  <c r="CO28" i="9" s="1" a="1"/>
  <c r="CO28" i="9" s="1"/>
  <c r="BP20" i="9" a="1"/>
  <c r="BP20" i="9" s="1"/>
  <c r="BQ20" i="9" s="1" a="1"/>
  <c r="BQ20" i="9" s="1"/>
  <c r="CN17" i="9" a="1"/>
  <c r="CN17" i="9" s="1"/>
  <c r="CO17" i="9" s="1" a="1"/>
  <c r="CO17" i="9" s="1"/>
  <c r="T24" i="9" a="1"/>
  <c r="T24" i="9" s="1"/>
  <c r="U24" i="9" s="1" a="1"/>
  <c r="U24" i="9" s="1"/>
  <c r="CN25" i="9" a="1"/>
  <c r="CN25" i="9" s="1"/>
  <c r="CO25" i="9" s="1" a="1"/>
  <c r="CO25" i="9" s="1"/>
  <c r="CN24" i="9" a="1"/>
  <c r="CN24" i="9" s="1"/>
  <c r="CO24" i="9" s="1" a="1"/>
  <c r="CO24" i="9" s="1"/>
  <c r="BD43" i="9" a="1"/>
  <c r="BD43" i="9" s="1"/>
  <c r="BE43" i="9" s="1" a="1"/>
  <c r="BE43" i="9" s="1"/>
  <c r="CN43" i="9" a="1"/>
  <c r="CN43" i="9" s="1"/>
  <c r="CO43" i="9" s="1" a="1"/>
  <c r="CO43" i="9" s="1"/>
  <c r="T43" i="9" a="1"/>
  <c r="T43" i="9" s="1"/>
  <c r="U43" i="9" s="1" a="1"/>
  <c r="U43" i="9" s="1"/>
  <c r="BP24" i="9" a="1"/>
  <c r="BP24" i="9" s="1"/>
  <c r="BQ24" i="9" s="1" a="1"/>
  <c r="BQ24" i="9" s="1"/>
  <c r="CN20" i="9" a="1"/>
  <c r="CN20" i="9" s="1"/>
  <c r="CO20" i="9" s="1" a="1"/>
  <c r="CO20" i="9" s="1"/>
  <c r="T47" i="9" a="1"/>
  <c r="T47" i="9" s="1"/>
  <c r="U47" i="9" s="1" a="1"/>
  <c r="U47" i="9" s="1"/>
  <c r="BD56" i="9" a="1"/>
  <c r="BD56" i="9" s="1"/>
  <c r="BE56" i="9" s="1" a="1"/>
  <c r="BE56" i="9" s="1"/>
  <c r="CN52" i="9" a="1"/>
  <c r="CN52" i="9" s="1"/>
  <c r="CO52" i="9" s="1" a="1"/>
  <c r="CO52" i="9" s="1"/>
  <c r="BP48" i="9" a="1"/>
  <c r="BP48" i="9" s="1"/>
  <c r="BQ48" i="9" s="1" a="1"/>
  <c r="BQ48" i="9" s="1"/>
  <c r="CB43" i="9" a="1"/>
  <c r="CB43" i="9" s="1"/>
  <c r="CC43" i="9" s="1" a="1"/>
  <c r="CC43" i="9" s="1"/>
  <c r="AR39" i="9" a="1"/>
  <c r="AR39" i="9" s="1"/>
  <c r="AS39" i="9" s="1" a="1"/>
  <c r="AS39" i="9" s="1"/>
  <c r="T39" i="9" a="1"/>
  <c r="T39" i="9" s="1"/>
  <c r="U39" i="9" s="1" a="1"/>
  <c r="U39" i="9" s="1"/>
  <c r="BP43" i="9" a="1"/>
  <c r="BP43" i="9" s="1"/>
  <c r="BQ43" i="9" s="1" a="1"/>
  <c r="BQ43" i="9" s="1"/>
  <c r="AR43" i="9" a="1"/>
  <c r="AR43" i="9" s="1"/>
  <c r="AS43" i="9" s="1" a="1"/>
  <c r="AS43" i="9" s="1"/>
  <c r="CB48" i="9" a="1"/>
  <c r="CB48" i="9" s="1"/>
  <c r="CC48" i="9" s="1" a="1"/>
  <c r="CC48" i="9" s="1"/>
  <c r="CB47" i="9" a="1"/>
  <c r="CB47" i="9" s="1"/>
  <c r="CC47" i="9" s="1" a="1"/>
  <c r="CC47" i="9" s="1"/>
  <c r="CN48" i="9" a="1"/>
  <c r="CN48" i="9" s="1"/>
  <c r="CO48" i="9" s="1" a="1"/>
  <c r="CO48" i="9" s="1"/>
  <c r="CB46" i="9" a="1"/>
  <c r="CB46" i="9" s="1"/>
  <c r="CC46" i="9" s="1" a="1"/>
  <c r="CC46" i="9" s="1"/>
  <c r="CN42" i="9" a="1"/>
  <c r="CN42" i="9" s="1"/>
  <c r="CO42" i="9" s="1" a="1"/>
  <c r="CO42" i="9" s="1"/>
  <c r="BP47" i="9" a="1"/>
  <c r="BP47" i="9" s="1"/>
  <c r="BQ47" i="9" s="1" a="1"/>
  <c r="BQ47" i="9" s="1"/>
  <c r="BP42" i="9" a="1"/>
  <c r="BP42" i="9" s="1"/>
  <c r="BQ42" i="9" s="1" a="1"/>
  <c r="BQ42" i="9" s="1"/>
  <c r="T46" i="9" a="1"/>
  <c r="T46" i="9" s="1"/>
  <c r="U46" i="9" s="1" a="1"/>
  <c r="U46" i="9" s="1"/>
  <c r="AR48" i="9" a="1"/>
  <c r="AR48" i="9" s="1"/>
  <c r="AS48" i="9" s="1" a="1"/>
  <c r="AS48" i="9" s="1"/>
  <c r="BP39" i="9" a="1"/>
  <c r="BP39" i="9" s="1"/>
  <c r="BQ39" i="9" s="1" a="1"/>
  <c r="BQ39" i="9" s="1"/>
  <c r="T45" i="9" a="1"/>
  <c r="T45" i="9" s="1"/>
  <c r="U45" i="9" s="1" a="1"/>
  <c r="U45" i="9" s="1"/>
  <c r="CB42" i="9" a="1"/>
  <c r="CB42" i="9" s="1"/>
  <c r="CC42" i="9" s="1" a="1"/>
  <c r="CC42" i="9" s="1"/>
  <c r="BD42" i="9" a="1"/>
  <c r="BD42" i="9" s="1"/>
  <c r="BE42" i="9" s="1" a="1"/>
  <c r="BE42" i="9" s="1"/>
  <c r="BP41" i="9" a="1"/>
  <c r="BP41" i="9" s="1"/>
  <c r="BQ41" i="9" s="1" a="1"/>
  <c r="BQ41" i="9" s="1"/>
  <c r="AR46" i="9" a="1"/>
  <c r="AR46" i="9" s="1"/>
  <c r="AS46" i="9" s="1" a="1"/>
  <c r="AS46" i="9" s="1"/>
  <c r="AR40" i="9" a="1"/>
  <c r="AR40" i="9" s="1"/>
  <c r="AS40" i="9" s="1" a="1"/>
  <c r="AS40" i="9" s="1"/>
  <c r="BP46" i="9" a="1"/>
  <c r="BP46" i="9" s="1"/>
  <c r="BQ46" i="9" s="1" a="1"/>
  <c r="BQ46" i="9" s="1"/>
  <c r="T48" i="9" a="1"/>
  <c r="T48" i="9" s="1"/>
  <c r="U48" i="9" s="1" a="1"/>
  <c r="U48" i="9" s="1"/>
  <c r="CN47" i="9" a="1"/>
  <c r="CN47" i="9" s="1"/>
  <c r="CO47" i="9" s="1" a="1"/>
  <c r="CO47" i="9" s="1"/>
  <c r="BD40" i="9" a="1"/>
  <c r="BD40" i="9" s="1"/>
  <c r="BE40" i="9" s="1" a="1"/>
  <c r="BE40" i="9" s="1"/>
  <c r="BP45" i="9" a="1"/>
  <c r="BP45" i="9" s="1"/>
  <c r="BQ45" i="9" s="1" a="1"/>
  <c r="BQ45" i="9" s="1"/>
  <c r="CN39" i="9" a="1"/>
  <c r="CN39" i="9" s="1"/>
  <c r="CO39" i="9" s="1" a="1"/>
  <c r="CO39" i="9" s="1"/>
  <c r="BD47" i="9" a="1"/>
  <c r="BD47" i="9" s="1"/>
  <c r="BE47" i="9" s="1" a="1"/>
  <c r="BE47" i="9" s="1"/>
  <c r="AR41" i="9" a="1"/>
  <c r="AR41" i="9" s="1"/>
  <c r="AS41" i="9" s="1" a="1"/>
  <c r="AS41" i="9" s="1"/>
  <c r="T41" i="9" a="1"/>
  <c r="T41" i="9" s="1"/>
  <c r="U41" i="9" s="1" a="1"/>
  <c r="U41" i="9" s="1"/>
  <c r="BP40" i="9" a="1"/>
  <c r="BP40" i="9" s="1"/>
  <c r="BQ40" i="9" s="1" a="1"/>
  <c r="BQ40" i="9" s="1"/>
  <c r="CB41" i="9" a="1"/>
  <c r="CB41" i="9" s="1"/>
  <c r="CC41" i="9" s="1" a="1"/>
  <c r="CC41" i="9" s="1"/>
  <c r="CN40" i="9" a="1"/>
  <c r="CN40" i="9" s="1"/>
  <c r="CO40" i="9" s="1" a="1"/>
  <c r="CO40" i="9" s="1"/>
  <c r="BD48" i="9" a="1"/>
  <c r="BD48" i="9" s="1"/>
  <c r="BE48" i="9" s="1" a="1"/>
  <c r="BE48" i="9" s="1"/>
  <c r="BD41" i="9" a="1"/>
  <c r="BD41" i="9" s="1"/>
  <c r="BE41" i="9" s="1" a="1"/>
  <c r="BE41" i="9" s="1"/>
  <c r="CN45" i="9" a="1"/>
  <c r="CN45" i="9" s="1"/>
  <c r="CO45" i="9" s="1" a="1"/>
  <c r="CO45" i="9" s="1"/>
  <c r="CN46" i="9" a="1"/>
  <c r="CN46" i="9" s="1"/>
  <c r="CO46" i="9" s="1" a="1"/>
  <c r="CO46" i="9" s="1"/>
  <c r="AR42" i="9" a="1"/>
  <c r="AR42" i="9" s="1"/>
  <c r="AS42" i="9" s="1" a="1"/>
  <c r="AS42" i="9" s="1"/>
  <c r="CB40" i="9" a="1"/>
  <c r="CB40" i="9" s="1"/>
  <c r="CC40" i="9" s="1" a="1"/>
  <c r="CC40" i="9" s="1"/>
  <c r="AR47" i="9" a="1"/>
  <c r="AR47" i="9" s="1"/>
  <c r="AS47" i="9" s="1" a="1"/>
  <c r="AS47" i="9" s="1"/>
  <c r="CN41" i="9" a="1"/>
  <c r="CN41" i="9" s="1"/>
  <c r="CO41" i="9" s="1" a="1"/>
  <c r="CO41" i="9" s="1"/>
  <c r="BD46" i="9" a="1"/>
  <c r="BD46" i="9" s="1"/>
  <c r="BE46" i="9" s="1" a="1"/>
  <c r="BE46" i="9" s="1"/>
  <c r="T42" i="9" a="1"/>
  <c r="T42" i="9" s="1"/>
  <c r="U42" i="9" s="1" a="1"/>
  <c r="U42" i="9" s="1"/>
  <c r="CB26" i="9" a="1"/>
  <c r="CB26" i="9" s="1"/>
  <c r="CC26" i="9" s="1" a="1"/>
  <c r="CC26" i="9" s="1"/>
  <c r="AR26" i="9" a="1"/>
  <c r="AR26" i="9" s="1"/>
  <c r="AS26" i="9" s="1" a="1"/>
  <c r="AS26" i="9" s="1"/>
  <c r="CN49" i="9" a="1"/>
  <c r="CN49" i="9" s="1"/>
  <c r="CO49" i="9" s="1" a="1"/>
  <c r="CO49" i="9" s="1"/>
  <c r="BP23" i="9" a="1"/>
  <c r="BP23" i="9" s="1"/>
  <c r="BQ23" i="9" s="1" a="1"/>
  <c r="BQ23" i="9" s="1"/>
  <c r="BP50" i="9" a="1"/>
  <c r="BP50" i="9" s="1"/>
  <c r="BQ50" i="9" s="1" a="1"/>
  <c r="BQ50" i="9" s="1"/>
  <c r="CB49" i="9" a="1"/>
  <c r="CB49" i="9" s="1"/>
  <c r="CC49" i="9" s="1" a="1"/>
  <c r="CC49" i="9" s="1"/>
  <c r="CB50" i="9" a="1"/>
  <c r="CB50" i="9" s="1"/>
  <c r="CC50" i="9" s="1" a="1"/>
  <c r="CC50" i="9" s="1"/>
  <c r="AR50" i="9" a="1"/>
  <c r="AR50" i="9" s="1"/>
  <c r="AS50" i="9" s="1" a="1"/>
  <c r="AS50" i="9" s="1"/>
  <c r="BD29" i="9" a="1"/>
  <c r="BD29" i="9" s="1"/>
  <c r="BE29" i="9" s="1" a="1"/>
  <c r="BE29" i="9" s="1"/>
  <c r="BD50" i="9" a="1"/>
  <c r="BD50" i="9" s="1"/>
  <c r="BE50" i="9" s="1" a="1"/>
  <c r="BE50" i="9" s="1"/>
  <c r="AR28" i="9" a="1"/>
  <c r="AR28" i="9" s="1"/>
  <c r="AS28" i="9" s="1" a="1"/>
  <c r="AS28" i="9" s="1"/>
  <c r="BP49" i="9" a="1"/>
  <c r="BP49" i="9" s="1"/>
  <c r="BQ49" i="9" s="1" a="1"/>
  <c r="BQ49" i="9" s="1"/>
  <c r="CB53" i="9" a="1"/>
  <c r="CB53" i="9" s="1"/>
  <c r="CC53" i="9" s="1" a="1"/>
  <c r="CC53" i="9" s="1"/>
  <c r="BP21" i="9" a="1"/>
  <c r="BP21" i="9" s="1"/>
  <c r="BQ21" i="9" s="1" a="1"/>
  <c r="BQ21" i="9" s="1"/>
  <c r="AR49" i="9" a="1"/>
  <c r="AR49" i="9" s="1"/>
  <c r="AS49" i="9" s="1" a="1"/>
  <c r="AS49" i="9" s="1"/>
  <c r="BP28" i="9" a="1"/>
  <c r="BP28" i="9" s="1"/>
  <c r="BQ28" i="9" s="1" a="1"/>
  <c r="BQ28" i="9" s="1"/>
  <c r="CB28" i="9" a="1"/>
  <c r="CB28" i="9" s="1"/>
  <c r="CC28" i="9" s="1" a="1"/>
  <c r="CC28" i="9" s="1"/>
  <c r="BP22" i="9" a="1"/>
  <c r="BP22" i="9" s="1"/>
  <c r="BQ22" i="9" s="1" a="1"/>
  <c r="BQ22" i="9" s="1"/>
  <c r="CN22" i="9" a="1"/>
  <c r="CN22" i="9" s="1"/>
  <c r="CO22" i="9" s="1" a="1"/>
  <c r="CO22" i="9" s="1"/>
  <c r="AR21" i="9" a="1"/>
  <c r="AR21" i="9" s="1"/>
  <c r="AS21" i="9" s="1" a="1"/>
  <c r="AS21" i="9" s="1"/>
  <c r="CN21" i="9" a="1"/>
  <c r="CN21" i="9" s="1"/>
  <c r="CO21" i="9" s="1" a="1"/>
  <c r="CO21" i="9" s="1"/>
  <c r="BP26" i="9" a="1"/>
  <c r="BP26" i="9" s="1"/>
  <c r="BQ26" i="9" s="1" a="1"/>
  <c r="BQ26" i="9" s="1"/>
  <c r="BP53" i="9" a="1"/>
  <c r="BP53" i="9" s="1"/>
  <c r="BQ53" i="9" s="1" a="1"/>
  <c r="BQ53" i="9" s="1"/>
  <c r="BP54" i="9" a="1"/>
  <c r="BP54" i="9" s="1"/>
  <c r="BQ54" i="9" s="1" a="1"/>
  <c r="BQ54" i="9" s="1"/>
  <c r="BP19" i="9" a="1"/>
  <c r="BP19" i="9" s="1"/>
  <c r="BQ19" i="9" s="1" a="1"/>
  <c r="BQ19" i="9" s="1"/>
  <c r="BD24" i="9" a="1"/>
  <c r="BD24" i="9" s="1"/>
  <c r="BE24" i="9" s="1" a="1"/>
  <c r="BE24" i="9" s="1"/>
  <c r="BP51" i="9" a="1"/>
  <c r="BP51" i="9" s="1"/>
  <c r="BQ51" i="9" s="1" a="1"/>
  <c r="BQ51" i="9" s="1"/>
  <c r="CN51" i="9" a="1"/>
  <c r="CN51" i="9" s="1"/>
  <c r="CO51" i="9" s="1" a="1"/>
  <c r="CO51" i="9" s="1"/>
  <c r="BP52" i="9" a="1"/>
  <c r="BP52" i="9" s="1"/>
  <c r="BQ52" i="9" s="1" a="1"/>
  <c r="BQ52" i="9" s="1"/>
  <c r="CB55" i="9" a="1"/>
  <c r="CB55" i="9" s="1"/>
  <c r="CC55" i="9" s="1" a="1"/>
  <c r="CC55" i="9" s="1"/>
  <c r="BP27" i="9" a="1"/>
  <c r="BP27" i="9" s="1"/>
  <c r="BQ27" i="9" s="1" a="1"/>
  <c r="BQ27" i="9" s="1"/>
  <c r="BP56" i="9" a="1"/>
  <c r="BP56" i="9" s="1"/>
  <c r="BQ56" i="9" s="1" a="1"/>
  <c r="BQ56" i="9" s="1"/>
  <c r="BX13" i="9"/>
  <c r="BP25" i="9" a="1"/>
  <c r="BP25" i="9" s="1"/>
  <c r="BQ25" i="9" s="1" a="1"/>
  <c r="BQ25" i="9" s="1"/>
  <c r="BP55" i="9" a="1"/>
  <c r="BP55" i="9" s="1"/>
  <c r="BQ55" i="9" s="1" a="1"/>
  <c r="BQ55" i="9" s="1"/>
  <c r="CB24" i="9" a="1"/>
  <c r="CB24" i="9" s="1"/>
  <c r="CC24" i="9" s="1" a="1"/>
  <c r="CC24" i="9" s="1"/>
  <c r="AR24" i="9" a="1"/>
  <c r="AR24" i="9" s="1"/>
  <c r="AS24" i="9" s="1" a="1"/>
  <c r="AS24" i="9" s="1"/>
  <c r="CB22" i="9" a="1"/>
  <c r="CB22" i="9" s="1"/>
  <c r="CC22" i="9" s="1" a="1"/>
  <c r="CC22" i="9" s="1"/>
  <c r="AR51" i="9" a="1"/>
  <c r="AR51" i="9" s="1"/>
  <c r="AS51" i="9" s="1" a="1"/>
  <c r="AS51" i="9" s="1"/>
  <c r="CJ67" i="9"/>
  <c r="CJ64" i="9"/>
  <c r="CJ13" i="9"/>
  <c r="CJ12" i="9"/>
  <c r="CJ10" i="9"/>
  <c r="CJ65" i="9"/>
  <c r="P10" i="9"/>
  <c r="BX15" i="9"/>
  <c r="BX69" i="9"/>
  <c r="CB59" i="9" a="1"/>
  <c r="CB59" i="9" s="1"/>
  <c r="CC59" i="9" s="1" a="1"/>
  <c r="CC59" i="9" s="1"/>
  <c r="BX66" i="9"/>
  <c r="BX64" i="9"/>
  <c r="BX11" i="9"/>
  <c r="BX16" i="9"/>
  <c r="BX61" i="9"/>
  <c r="CB58" i="9" a="1"/>
  <c r="CB58" i="9" s="1"/>
  <c r="CC58" i="9" s="1" a="1"/>
  <c r="CC58" i="9" s="1"/>
  <c r="CB57" i="9" a="1"/>
  <c r="CB57" i="9" s="1"/>
  <c r="CC57" i="9" s="1" a="1"/>
  <c r="CC57" i="9" s="1"/>
  <c r="CB65" i="9" a="1"/>
  <c r="CB65" i="9" s="1"/>
  <c r="CC65" i="9" s="1" a="1"/>
  <c r="CC65" i="9" s="1"/>
  <c r="CB62" i="9" a="1"/>
  <c r="CB62" i="9" s="1"/>
  <c r="CC62" i="9" s="1" a="1"/>
  <c r="CC62" i="9" s="1"/>
  <c r="BX67" i="9"/>
  <c r="BX68" i="9"/>
  <c r="P57" i="9"/>
  <c r="T57" i="9" a="1"/>
  <c r="T57" i="9" s="1"/>
  <c r="U57" i="9" s="1" a="1"/>
  <c r="U57" i="9" s="1"/>
  <c r="P12" i="9"/>
  <c r="T12" i="9" a="1"/>
  <c r="T12" i="9" s="1"/>
  <c r="U12" i="9" s="1" a="1"/>
  <c r="U12" i="9" s="1"/>
  <c r="P13" i="9"/>
  <c r="T13" i="9" a="1"/>
  <c r="T13" i="9" s="1"/>
  <c r="U13" i="9" s="1" a="1"/>
  <c r="U13" i="9" s="1"/>
  <c r="P68" i="9"/>
  <c r="T68" i="9" a="1"/>
  <c r="T68" i="9" s="1"/>
  <c r="U68" i="9" s="1" a="1"/>
  <c r="U68" i="9" s="1"/>
  <c r="AR10" i="9" a="1"/>
  <c r="AR10" i="9" s="1"/>
  <c r="P65" i="9"/>
  <c r="T65" i="9" a="1"/>
  <c r="T65" i="9" s="1"/>
  <c r="U65" i="9" s="1" a="1"/>
  <c r="U65" i="9" s="1"/>
  <c r="P63" i="9"/>
  <c r="T63" i="9" a="1"/>
  <c r="T63" i="9" s="1"/>
  <c r="U63" i="9" s="1" a="1"/>
  <c r="U63" i="9" s="1"/>
  <c r="P11" i="9"/>
  <c r="T11" i="9" a="1"/>
  <c r="T11" i="9" s="1"/>
  <c r="U11" i="9" s="1" a="1"/>
  <c r="U11" i="9" s="1"/>
  <c r="P69" i="9"/>
  <c r="T69" i="9" a="1"/>
  <c r="T69" i="9" s="1"/>
  <c r="U69" i="9" s="1" a="1"/>
  <c r="U69" i="9" s="1"/>
  <c r="P64" i="9"/>
  <c r="T64" i="9" a="1"/>
  <c r="T64" i="9" s="1"/>
  <c r="U64" i="9" s="1" a="1"/>
  <c r="U64" i="9" s="1"/>
  <c r="CJ69" i="9"/>
  <c r="CJ61" i="9"/>
  <c r="CJ16" i="9"/>
  <c r="CJ68" i="9"/>
  <c r="CJ15" i="9"/>
  <c r="CJ11" i="9"/>
  <c r="AZ13" i="9"/>
  <c r="BD13" i="9" a="1"/>
  <c r="BD13" i="9" s="1"/>
  <c r="BE13" i="9" s="1" a="1"/>
  <c r="BE13" i="9" s="1"/>
  <c r="AZ15" i="9"/>
  <c r="BD15" i="9" a="1"/>
  <c r="BD15" i="9" s="1"/>
  <c r="BE15" i="9" s="1" a="1"/>
  <c r="BE15" i="9" s="1"/>
  <c r="CJ60" i="9"/>
  <c r="CN59" i="9" a="1"/>
  <c r="CN59" i="9" s="1"/>
  <c r="CO59" i="9" s="1" a="1"/>
  <c r="CO59" i="9" s="1"/>
  <c r="P15" i="9"/>
  <c r="CN14" i="9" a="1"/>
  <c r="CN14" i="9" s="1"/>
  <c r="CO14" i="9" s="1" a="1"/>
  <c r="CO14" i="9" s="1"/>
  <c r="CJ14" i="9"/>
  <c r="AZ14" i="9"/>
  <c r="BX60" i="9"/>
  <c r="AZ58" i="9"/>
  <c r="CJ63" i="9"/>
  <c r="CJ58" i="9"/>
  <c r="CJ62" i="9"/>
  <c r="BX63" i="9"/>
  <c r="BX10" i="9"/>
  <c r="P62" i="9"/>
  <c r="AZ12" i="9"/>
  <c r="BD12" i="9" a="1"/>
  <c r="BD12" i="9" s="1"/>
  <c r="BE12" i="9" s="1" a="1"/>
  <c r="BE12" i="9" s="1"/>
  <c r="CJ66" i="9"/>
  <c r="AZ10" i="9"/>
  <c r="BD66" i="9" a="1"/>
  <c r="BD66" i="9" s="1"/>
  <c r="BE66" i="9" s="1" a="1"/>
  <c r="BE66" i="9" s="1"/>
  <c r="CJ59" i="9"/>
  <c r="AB10" i="9"/>
  <c r="BD11" i="9" a="1"/>
  <c r="BD11" i="9" s="1"/>
  <c r="BX12" i="9"/>
  <c r="BD62" i="9" a="1"/>
  <c r="BD62" i="9" s="1"/>
  <c r="BE62" i="9" s="1" a="1"/>
  <c r="BE62" i="9" s="1"/>
  <c r="BD64" i="9" a="1"/>
  <c r="BD64" i="9" s="1"/>
  <c r="BE64" i="9" s="1" a="1"/>
  <c r="BE64" i="9" s="1"/>
  <c r="BX14" i="9"/>
  <c r="CN13" i="9" a="1"/>
  <c r="CN13" i="9" s="1"/>
  <c r="CO13" i="9" s="1" a="1"/>
  <c r="CO13" i="9" s="1"/>
  <c r="CN12" i="9" a="1"/>
  <c r="CN12" i="9" s="1"/>
  <c r="CO12" i="9" s="1" a="1"/>
  <c r="CO12" i="9" s="1"/>
  <c r="CN65" i="9" a="1"/>
  <c r="CN65" i="9" s="1"/>
  <c r="CO65" i="9" s="1" a="1"/>
  <c r="CO65" i="9" s="1"/>
  <c r="CN57" i="9" a="1"/>
  <c r="CN57" i="9" s="1"/>
  <c r="CO57" i="9" s="1" a="1"/>
  <c r="CO57" i="9" s="1"/>
  <c r="CN67" i="9" a="1"/>
  <c r="CN67" i="9" s="1"/>
  <c r="CO67" i="9" s="1" a="1"/>
  <c r="CO67" i="9" s="1"/>
  <c r="CB64" i="9" a="1"/>
  <c r="CB64" i="9" s="1"/>
  <c r="CC64" i="9" s="1" a="1"/>
  <c r="CC64" i="9" s="1"/>
  <c r="CB11" i="9" a="1"/>
  <c r="CB11" i="9" s="1"/>
  <c r="CC11" i="9" s="1" a="1"/>
  <c r="CC11" i="9" s="1"/>
  <c r="BP15" i="9" a="1"/>
  <c r="BP15" i="9" s="1"/>
  <c r="BQ15" i="9" s="1" a="1"/>
  <c r="BQ15" i="9" s="1"/>
  <c r="BP60" i="9" a="1"/>
  <c r="BP60" i="9" s="1"/>
  <c r="BQ60" i="9" s="1" a="1"/>
  <c r="BQ60" i="9" s="1"/>
  <c r="BP68" i="9" a="1"/>
  <c r="BP68" i="9" s="1"/>
  <c r="BQ68" i="9" s="1" a="1"/>
  <c r="BQ68" i="9" s="1"/>
  <c r="BP14" i="9" a="1"/>
  <c r="BP14" i="9" s="1"/>
  <c r="BQ14" i="9" s="1" a="1"/>
  <c r="BQ14" i="9" s="1"/>
  <c r="BP62" i="9" a="1"/>
  <c r="BP62" i="9" s="1"/>
  <c r="BQ62" i="9" s="1" a="1"/>
  <c r="BQ62" i="9" s="1"/>
  <c r="BP66" i="9" a="1"/>
  <c r="BP66" i="9" s="1"/>
  <c r="BQ66" i="9" s="1" a="1"/>
  <c r="BQ66" i="9" s="1"/>
  <c r="BP57" i="9" a="1"/>
  <c r="BP57" i="9" s="1"/>
  <c r="BQ57" i="9" s="1" a="1"/>
  <c r="BQ57" i="9" s="1"/>
  <c r="BP64" i="9" a="1"/>
  <c r="BP64" i="9" s="1"/>
  <c r="BQ64" i="9" s="1" a="1"/>
  <c r="BQ64" i="9" s="1"/>
  <c r="BP16" i="9" a="1"/>
  <c r="BP16" i="9" s="1"/>
  <c r="BQ16" i="9" s="1" a="1"/>
  <c r="BQ16" i="9" s="1"/>
  <c r="BP67" i="9" a="1"/>
  <c r="BP67" i="9" s="1"/>
  <c r="BQ67" i="9" s="1" a="1"/>
  <c r="BQ67" i="9" s="1"/>
  <c r="BP65" i="9" a="1"/>
  <c r="BP65" i="9" s="1"/>
  <c r="BQ65" i="9" s="1" a="1"/>
  <c r="BQ65" i="9" s="1"/>
  <c r="BP59" i="9" a="1"/>
  <c r="BP59" i="9" s="1"/>
  <c r="BQ59" i="9" s="1" a="1"/>
  <c r="BQ59" i="9" s="1"/>
  <c r="BP11" i="9" a="1"/>
  <c r="BP11" i="9" s="1"/>
  <c r="BP69" i="9" a="1"/>
  <c r="BP69" i="9" s="1"/>
  <c r="BQ69" i="9" s="1" a="1"/>
  <c r="BQ69" i="9" s="1"/>
  <c r="BP61" i="9" a="1"/>
  <c r="BP61" i="9" s="1"/>
  <c r="BQ61" i="9" s="1" a="1"/>
  <c r="BQ61" i="9" s="1"/>
  <c r="BP13" i="9" a="1"/>
  <c r="BP13" i="9" s="1"/>
  <c r="BQ13" i="9" s="1" a="1"/>
  <c r="BQ13" i="9" s="1"/>
  <c r="BP63" i="9" a="1"/>
  <c r="BP63" i="9" s="1"/>
  <c r="BQ63" i="9" s="1" a="1"/>
  <c r="BQ63" i="9" s="1"/>
  <c r="BP12" i="9" a="1"/>
  <c r="BP12" i="9" s="1"/>
  <c r="BQ12" i="9" s="1" a="1"/>
  <c r="BQ12" i="9" s="1"/>
  <c r="BP58" i="9" a="1"/>
  <c r="BP58" i="9" s="1"/>
  <c r="BQ58" i="9" s="1" a="1"/>
  <c r="BQ58" i="9" s="1"/>
  <c r="BD60" i="9" a="1"/>
  <c r="BD60" i="9" s="1"/>
  <c r="BE60" i="9" s="1" a="1"/>
  <c r="BE60" i="9" s="1"/>
  <c r="BD16" i="9" a="1"/>
  <c r="BD16" i="9" s="1"/>
  <c r="BE16" i="9" s="1" a="1"/>
  <c r="BE16" i="9" s="1"/>
  <c r="BD65" i="9" a="1"/>
  <c r="BD65" i="9" s="1"/>
  <c r="BE65" i="9" s="1" a="1"/>
  <c r="BE65" i="9" s="1"/>
  <c r="BD61" i="9" a="1"/>
  <c r="BD61" i="9" s="1"/>
  <c r="BE61" i="9" s="1" a="1"/>
  <c r="BE61" i="9" s="1"/>
  <c r="BD57" i="9" a="1"/>
  <c r="BD57" i="9" s="1"/>
  <c r="BE57" i="9" s="1" a="1"/>
  <c r="BE57" i="9" s="1"/>
  <c r="BD63" i="9" a="1"/>
  <c r="BD63" i="9" s="1"/>
  <c r="BE63" i="9" s="1" a="1"/>
  <c r="BE63" i="9" s="1"/>
  <c r="BD59" i="9" a="1"/>
  <c r="BD59" i="9" s="1"/>
  <c r="BE59" i="9" s="1" a="1"/>
  <c r="BE59" i="9" s="1"/>
  <c r="BD67" i="9" a="1"/>
  <c r="BD67" i="9" s="1"/>
  <c r="BE67" i="9" s="1" a="1"/>
  <c r="BE67" i="9" s="1"/>
  <c r="BD68" i="9" a="1"/>
  <c r="BD68" i="9" s="1"/>
  <c r="BE68" i="9" s="1" a="1"/>
  <c r="BE68" i="9" s="1"/>
  <c r="BD69" i="9" a="1"/>
  <c r="BD69" i="9" s="1"/>
  <c r="BE69" i="9" s="1" a="1"/>
  <c r="BE69" i="9" s="1"/>
  <c r="AR58" i="9" a="1"/>
  <c r="AR58" i="9" s="1"/>
  <c r="AS58" i="9" s="1" a="1"/>
  <c r="AS58" i="9" s="1"/>
  <c r="AR69" i="9" a="1"/>
  <c r="AR69" i="9" s="1"/>
  <c r="AS69" i="9" s="1" a="1"/>
  <c r="AS69" i="9" s="1"/>
  <c r="AR13" i="9" a="1"/>
  <c r="AR13" i="9" s="1"/>
  <c r="AS13" i="9" s="1" a="1"/>
  <c r="AS13" i="9" s="1"/>
  <c r="AR60" i="9" a="1"/>
  <c r="AR60" i="9" s="1"/>
  <c r="AS60" i="9" s="1" a="1"/>
  <c r="AS60" i="9" s="1"/>
  <c r="AR59" i="9" a="1"/>
  <c r="AR59" i="9" s="1"/>
  <c r="AS59" i="9" s="1" a="1"/>
  <c r="AS59" i="9" s="1"/>
  <c r="AR12" i="9" a="1"/>
  <c r="AR12" i="9" s="1"/>
  <c r="AS12" i="9" s="1" a="1"/>
  <c r="AS12" i="9" s="1"/>
  <c r="AR61" i="9" a="1"/>
  <c r="AR61" i="9" s="1"/>
  <c r="AS61" i="9" s="1" a="1"/>
  <c r="AS61" i="9" s="1"/>
  <c r="AR63" i="9" a="1"/>
  <c r="AR63" i="9" s="1"/>
  <c r="AS63" i="9" s="1" a="1"/>
  <c r="AS63" i="9" s="1"/>
  <c r="AR15" i="9" a="1"/>
  <c r="AR15" i="9" s="1"/>
  <c r="AS15" i="9" s="1" a="1"/>
  <c r="AS15" i="9" s="1"/>
  <c r="AR67" i="9" a="1"/>
  <c r="AR67" i="9" s="1"/>
  <c r="AS67" i="9" s="1" a="1"/>
  <c r="AS67" i="9" s="1"/>
  <c r="AR14" i="9" a="1"/>
  <c r="AR14" i="9" s="1"/>
  <c r="AS14" i="9" s="1" a="1"/>
  <c r="AS14" i="9" s="1"/>
  <c r="AR62" i="9" a="1"/>
  <c r="AR62" i="9" s="1"/>
  <c r="AS62" i="9" s="1" a="1"/>
  <c r="AS62" i="9" s="1"/>
  <c r="AR64" i="9" a="1"/>
  <c r="AR64" i="9" s="1"/>
  <c r="AS64" i="9" s="1" a="1"/>
  <c r="AS64" i="9" s="1"/>
  <c r="AR16" i="9" a="1"/>
  <c r="AR16" i="9" s="1"/>
  <c r="AS16" i="9" s="1" a="1"/>
  <c r="AS16" i="9" s="1"/>
  <c r="AR65" i="9" a="1"/>
  <c r="AR65" i="9" s="1"/>
  <c r="AS65" i="9" s="1" a="1"/>
  <c r="AS65" i="9" s="1"/>
  <c r="AR57" i="9" a="1"/>
  <c r="AR57" i="9" s="1"/>
  <c r="AS57" i="9" s="1" a="1"/>
  <c r="AS57" i="9" s="1"/>
  <c r="AR11" i="9" a="1"/>
  <c r="AR11" i="9" s="1"/>
  <c r="AR68" i="9" a="1"/>
  <c r="AR68" i="9" s="1"/>
  <c r="AS68" i="9" s="1" a="1"/>
  <c r="AS68" i="9" s="1"/>
  <c r="AR66" i="9" a="1"/>
  <c r="AR66" i="9" s="1"/>
  <c r="AS66" i="9" s="1" a="1"/>
  <c r="AS66" i="9" s="1"/>
  <c r="AE28" i="8"/>
  <c r="AC28" i="8"/>
  <c r="C5" i="6" s="1"/>
  <c r="AO28" i="8"/>
  <c r="AF28" i="8"/>
  <c r="AQ8" i="7" a="1"/>
  <c r="AQ8" i="7" s="1"/>
  <c r="AQ9" i="7" a="1"/>
  <c r="AQ9" i="7" s="1"/>
  <c r="AR9" i="7" s="1" a="1"/>
  <c r="AR9" i="7" s="1"/>
  <c r="AQ10" i="7" a="1"/>
  <c r="AQ10" i="7" s="1"/>
  <c r="AR10" i="7" s="1" a="1"/>
  <c r="AR10" i="7" s="1"/>
  <c r="AQ11" i="7" a="1"/>
  <c r="AQ11" i="7" s="1"/>
  <c r="AR11" i="7" s="1" a="1"/>
  <c r="AR11" i="7" s="1"/>
  <c r="AQ12" i="7" a="1"/>
  <c r="AQ12" i="7" s="1"/>
  <c r="AR12" i="7" s="1" a="1"/>
  <c r="AR12" i="7" s="1"/>
  <c r="AQ13" i="7" a="1"/>
  <c r="AQ13" i="7" s="1"/>
  <c r="AR13" i="7" s="1" a="1"/>
  <c r="AR13" i="7" s="1"/>
  <c r="AQ14" i="7" a="1"/>
  <c r="AQ14" i="7" s="1"/>
  <c r="AR14" i="7" s="1" a="1"/>
  <c r="AR14" i="7" s="1"/>
  <c r="AQ15" i="7" a="1"/>
  <c r="AQ15" i="7" s="1"/>
  <c r="AR15" i="7" s="1" a="1"/>
  <c r="AR15" i="7" s="1"/>
  <c r="AQ16" i="7" a="1"/>
  <c r="AQ16" i="7" s="1"/>
  <c r="AR16" i="7" s="1" a="1"/>
  <c r="AR16" i="7" s="1"/>
  <c r="AQ17" i="7" a="1"/>
  <c r="AQ17" i="7" s="1"/>
  <c r="AR17" i="7" s="1" a="1"/>
  <c r="AR17" i="7" s="1"/>
  <c r="AQ18" i="7" a="1"/>
  <c r="AQ18" i="7" s="1"/>
  <c r="AR18" i="7" s="1" a="1"/>
  <c r="AR18" i="7" s="1"/>
  <c r="AQ19" i="7" a="1"/>
  <c r="AQ19" i="7" s="1"/>
  <c r="AR19" i="7" s="1" a="1"/>
  <c r="AR19" i="7" s="1"/>
  <c r="AQ20" i="7" a="1"/>
  <c r="AQ20" i="7" s="1"/>
  <c r="AR20" i="7" s="1" a="1"/>
  <c r="AR20" i="7" s="1"/>
  <c r="AQ21" i="7" a="1"/>
  <c r="AQ21" i="7" s="1"/>
  <c r="AR21" i="7" s="1" a="1"/>
  <c r="AR21" i="7" s="1"/>
  <c r="AQ22" i="7" a="1"/>
  <c r="AQ22" i="7" s="1"/>
  <c r="AR22" i="7" s="1" a="1"/>
  <c r="AR22" i="7" s="1"/>
  <c r="AQ23" i="7" a="1"/>
  <c r="AQ23" i="7" s="1"/>
  <c r="AR23" i="7" s="1" a="1"/>
  <c r="AR23" i="7" s="1"/>
  <c r="AQ24" i="7" a="1"/>
  <c r="AQ24" i="7" s="1"/>
  <c r="AR24" i="7" s="1" a="1"/>
  <c r="AR24" i="7" s="1"/>
  <c r="AQ25" i="7" a="1"/>
  <c r="AQ25" i="7" s="1"/>
  <c r="AR25" i="7" s="1" a="1"/>
  <c r="AR25" i="7" s="1"/>
  <c r="AQ26" i="7" a="1"/>
  <c r="AQ26" i="7" s="1"/>
  <c r="AR26" i="7" s="1" a="1"/>
  <c r="AR26" i="7" s="1"/>
  <c r="AQ27" i="7" a="1"/>
  <c r="AQ27" i="7" s="1"/>
  <c r="AR27" i="7" s="1" a="1"/>
  <c r="AR27" i="7" s="1"/>
  <c r="AG8" i="7"/>
  <c r="AP28" i="7"/>
  <c r="AF28" i="7"/>
  <c r="AA28" i="7"/>
  <c r="AG27" i="7"/>
  <c r="AH27" i="7" s="1"/>
  <c r="K27" i="7" a="1"/>
  <c r="K27" i="7" s="1"/>
  <c r="J27" i="7"/>
  <c r="AG26" i="7"/>
  <c r="AH26" i="7" s="1"/>
  <c r="K26" i="7" a="1"/>
  <c r="K26" i="7" s="1"/>
  <c r="J26" i="7"/>
  <c r="AG25" i="7"/>
  <c r="AH25" i="7" s="1"/>
  <c r="K25" i="7" a="1"/>
  <c r="K25" i="7" s="1"/>
  <c r="J25" i="7"/>
  <c r="AG24" i="7"/>
  <c r="AH24" i="7" s="1"/>
  <c r="K24" i="7" a="1"/>
  <c r="K24" i="7" s="1"/>
  <c r="J24" i="7"/>
  <c r="AG23" i="7"/>
  <c r="AH23" i="7" s="1"/>
  <c r="K23" i="7" a="1"/>
  <c r="K23" i="7" s="1"/>
  <c r="J23" i="7"/>
  <c r="AG22" i="7"/>
  <c r="AH22" i="7" s="1"/>
  <c r="K22" i="7" a="1"/>
  <c r="K22" i="7" s="1"/>
  <c r="J22" i="7"/>
  <c r="AG21" i="7"/>
  <c r="AH21" i="7" s="1"/>
  <c r="K21" i="7" a="1"/>
  <c r="K21" i="7" s="1"/>
  <c r="J21" i="7"/>
  <c r="AG20" i="7"/>
  <c r="AH20" i="7" s="1"/>
  <c r="K20" i="7" a="1"/>
  <c r="K20" i="7" s="1"/>
  <c r="J20" i="7"/>
  <c r="AG19" i="7"/>
  <c r="AH19" i="7" s="1"/>
  <c r="K19" i="7" a="1"/>
  <c r="K19" i="7" s="1"/>
  <c r="J19" i="7"/>
  <c r="AG18" i="7"/>
  <c r="AH18" i="7" s="1"/>
  <c r="K18" i="7" a="1"/>
  <c r="K18" i="7" s="1"/>
  <c r="J18" i="7"/>
  <c r="AG17" i="7"/>
  <c r="AH17" i="7" s="1"/>
  <c r="K17" i="7" a="1"/>
  <c r="K17" i="7" s="1"/>
  <c r="J17" i="7"/>
  <c r="AG16" i="7"/>
  <c r="AH16" i="7" s="1"/>
  <c r="K16" i="7" a="1"/>
  <c r="K16" i="7" s="1"/>
  <c r="J16" i="7"/>
  <c r="AG15" i="7"/>
  <c r="AH15" i="7" s="1"/>
  <c r="K15" i="7" a="1"/>
  <c r="K15" i="7" s="1"/>
  <c r="J15" i="7"/>
  <c r="AG14" i="7"/>
  <c r="AH14" i="7" s="1"/>
  <c r="K14" i="7" a="1"/>
  <c r="K14" i="7" s="1"/>
  <c r="J14" i="7"/>
  <c r="AG13" i="7"/>
  <c r="AH13" i="7" s="1"/>
  <c r="K13" i="7" a="1"/>
  <c r="K13" i="7" s="1"/>
  <c r="J13" i="7"/>
  <c r="AG12" i="7"/>
  <c r="AH12" i="7" s="1"/>
  <c r="K12" i="7" a="1"/>
  <c r="K12" i="7" s="1"/>
  <c r="J12" i="7"/>
  <c r="AG11" i="7"/>
  <c r="AH11" i="7" s="1"/>
  <c r="K11" i="7" a="1"/>
  <c r="K11" i="7" s="1"/>
  <c r="J11" i="7"/>
  <c r="AG10" i="7"/>
  <c r="AH10" i="7" s="1"/>
  <c r="K10" i="7" a="1"/>
  <c r="K10" i="7" s="1"/>
  <c r="J10" i="7"/>
  <c r="AG9" i="7"/>
  <c r="AH9" i="7" s="1"/>
  <c r="K9" i="7" a="1"/>
  <c r="K9" i="7" s="1"/>
  <c r="J9" i="7"/>
  <c r="K8" i="7" a="1"/>
  <c r="K8" i="7" s="1"/>
  <c r="J8" i="7"/>
  <c r="Q10" i="3" a="1"/>
  <c r="Q10" i="3" s="1"/>
  <c r="Q11" i="3" a="1"/>
  <c r="Q11" i="3" s="1"/>
  <c r="Q12" i="3" a="1"/>
  <c r="Q12" i="3" s="1"/>
  <c r="Q13" i="3" a="1"/>
  <c r="Q13" i="3" s="1"/>
  <c r="Q14" i="3" a="1"/>
  <c r="Q14" i="3" s="1"/>
  <c r="Q15" i="3" a="1"/>
  <c r="Q15" i="3" s="1"/>
  <c r="Q16" i="3" a="1"/>
  <c r="Q16" i="3" s="1"/>
  <c r="Q17" i="3" a="1"/>
  <c r="Q17" i="3" s="1"/>
  <c r="Q18" i="3" a="1"/>
  <c r="Q18" i="3" s="1"/>
  <c r="Q19" i="3" a="1"/>
  <c r="Q19" i="3" s="1"/>
  <c r="Q20" i="3" a="1"/>
  <c r="Q20" i="3" s="1"/>
  <c r="Q21" i="3" a="1"/>
  <c r="Q21" i="3" s="1"/>
  <c r="Q22" i="3" a="1"/>
  <c r="Q22" i="3" s="1"/>
  <c r="Q23" i="3" a="1"/>
  <c r="Q23" i="3" s="1"/>
  <c r="Q24" i="3" a="1"/>
  <c r="Q24" i="3" s="1"/>
  <c r="Q25" i="3" a="1"/>
  <c r="Q25" i="3" s="1"/>
  <c r="Q26" i="3" a="1"/>
  <c r="Q26" i="3" s="1"/>
  <c r="Q27" i="3" a="1"/>
  <c r="Q27" i="3" s="1"/>
  <c r="Q28" i="3" a="1"/>
  <c r="Q28" i="3" s="1"/>
  <c r="Q9" i="3" a="1"/>
  <c r="Q9" i="3" s="1"/>
  <c r="AW27" i="3" a="1"/>
  <c r="AW27" i="3" s="1"/>
  <c r="AX27" i="3" s="1" a="1"/>
  <c r="AX27" i="3" s="1"/>
  <c r="AM27" i="3"/>
  <c r="AN27" i="3" s="1"/>
  <c r="AW26" i="3" a="1"/>
  <c r="AW26" i="3" s="1"/>
  <c r="AX26" i="3" s="1" a="1"/>
  <c r="AX26" i="3" s="1"/>
  <c r="AM26" i="3"/>
  <c r="AN26" i="3" s="1"/>
  <c r="AW19" i="3" a="1"/>
  <c r="AW19" i="3" s="1"/>
  <c r="AX19" i="3" s="1" a="1"/>
  <c r="AX19" i="3" s="1"/>
  <c r="AW20" i="3" a="1"/>
  <c r="AW20" i="3" s="1"/>
  <c r="AX20" i="3" s="1" a="1"/>
  <c r="AX20" i="3" s="1"/>
  <c r="AW21" i="3" a="1"/>
  <c r="AW21" i="3" s="1"/>
  <c r="AX21" i="3" s="1" a="1"/>
  <c r="AX21" i="3" s="1"/>
  <c r="AW22" i="3" a="1"/>
  <c r="AW22" i="3" s="1"/>
  <c r="AX22" i="3" s="1" a="1"/>
  <c r="AX22" i="3" s="1"/>
  <c r="AW23" i="3" a="1"/>
  <c r="AW23" i="3" s="1"/>
  <c r="AX23" i="3" s="1" a="1"/>
  <c r="AX23" i="3" s="1"/>
  <c r="AW24" i="3" a="1"/>
  <c r="AW24" i="3" s="1"/>
  <c r="AX24" i="3" s="1" a="1"/>
  <c r="AX24" i="3" s="1"/>
  <c r="AW25" i="3" a="1"/>
  <c r="AW25" i="3" s="1"/>
  <c r="AX25" i="3" s="1" a="1"/>
  <c r="AX25" i="3" s="1"/>
  <c r="AW28" i="3" a="1"/>
  <c r="AW28" i="3" s="1"/>
  <c r="AX28" i="3" s="1" a="1"/>
  <c r="AX28" i="3" s="1"/>
  <c r="AW10" i="3" a="1"/>
  <c r="AW10" i="3" s="1"/>
  <c r="AX10" i="3" s="1" a="1"/>
  <c r="AX10" i="3" s="1"/>
  <c r="AW11" i="3" a="1"/>
  <c r="AW11" i="3" s="1"/>
  <c r="AX11" i="3" s="1" a="1"/>
  <c r="AX11" i="3" s="1"/>
  <c r="AW12" i="3" a="1"/>
  <c r="AW12" i="3" s="1"/>
  <c r="AX12" i="3" s="1" a="1"/>
  <c r="AX12" i="3" s="1"/>
  <c r="AW13" i="3" a="1"/>
  <c r="AW13" i="3" s="1"/>
  <c r="AX13" i="3" s="1" a="1"/>
  <c r="AX13" i="3" s="1"/>
  <c r="AW14" i="3" a="1"/>
  <c r="AW14" i="3" s="1"/>
  <c r="AX14" i="3" s="1" a="1"/>
  <c r="AX14" i="3" s="1"/>
  <c r="AW15" i="3" a="1"/>
  <c r="AW15" i="3" s="1"/>
  <c r="AX15" i="3" s="1" a="1"/>
  <c r="AX15" i="3" s="1"/>
  <c r="AW16" i="3" a="1"/>
  <c r="AW16" i="3" s="1"/>
  <c r="AX16" i="3" s="1" a="1"/>
  <c r="AX16" i="3" s="1"/>
  <c r="AW17" i="3" a="1"/>
  <c r="AW17" i="3" s="1"/>
  <c r="AX17" i="3" s="1" a="1"/>
  <c r="AX17" i="3" s="1"/>
  <c r="AW18" i="3" a="1"/>
  <c r="AW18" i="3" s="1"/>
  <c r="AX18" i="3" s="1" a="1"/>
  <c r="AX18" i="3" s="1"/>
  <c r="AW9" i="3" a="1"/>
  <c r="AW9" i="3" s="1"/>
  <c r="AX9" i="3" s="1" a="1"/>
  <c r="AX9" i="3" s="1"/>
  <c r="T67" i="9" l="1" a="1"/>
  <c r="T67" i="9" s="1"/>
  <c r="U67" i="9" s="1" a="1"/>
  <c r="U67" i="9" s="1"/>
  <c r="P16" i="9"/>
  <c r="AS11" i="9" a="1"/>
  <c r="AS11" i="9" s="1"/>
  <c r="AR70" i="9"/>
  <c r="F5" i="6" s="1"/>
  <c r="F8" i="6" s="1"/>
  <c r="BE11" i="9" a="1"/>
  <c r="BE11" i="9" s="1"/>
  <c r="BQ11" i="9" a="1"/>
  <c r="BQ11" i="9" s="1"/>
  <c r="AE28" i="7"/>
  <c r="C6" i="6" s="1"/>
  <c r="AH8" i="7"/>
  <c r="AH28" i="7" s="1"/>
  <c r="AG28" i="7"/>
  <c r="BL10" i="9"/>
  <c r="BP10" i="9" a="1"/>
  <c r="BP10" i="9" s="1"/>
  <c r="BP70" i="9" s="1"/>
  <c r="AR8" i="7" a="1"/>
  <c r="AR8" i="7" s="1"/>
  <c r="AR28" i="7" s="1"/>
  <c r="AQ28" i="7"/>
  <c r="K5" i="6"/>
  <c r="AS10" i="9" a="1"/>
  <c r="AS10" i="9" s="1"/>
  <c r="CB13" i="9" a="1"/>
  <c r="CB13" i="9" s="1"/>
  <c r="CC13" i="9" s="1" a="1"/>
  <c r="CC13" i="9" s="1"/>
  <c r="CB61" i="9" a="1"/>
  <c r="CB61" i="9" s="1"/>
  <c r="CC61" i="9" s="1" a="1"/>
  <c r="CC61" i="9" s="1"/>
  <c r="CB15" i="9" a="1"/>
  <c r="CB15" i="9" s="1"/>
  <c r="CC15" i="9" s="1" a="1"/>
  <c r="CC15" i="9" s="1"/>
  <c r="CN64" i="9" a="1"/>
  <c r="CN64" i="9" s="1"/>
  <c r="CO64" i="9" s="1" a="1"/>
  <c r="CO64" i="9" s="1"/>
  <c r="CN10" i="9" a="1"/>
  <c r="CN10" i="9" s="1"/>
  <c r="T66" i="9" a="1"/>
  <c r="T66" i="9" s="1"/>
  <c r="U66" i="9" s="1" a="1"/>
  <c r="U66" i="9" s="1"/>
  <c r="P66" i="9"/>
  <c r="CB67" i="9" a="1"/>
  <c r="CB67" i="9" s="1"/>
  <c r="CC67" i="9" s="1" a="1"/>
  <c r="CC67" i="9" s="1"/>
  <c r="CB66" i="9" a="1"/>
  <c r="CB66" i="9" s="1"/>
  <c r="CC66" i="9" s="1" a="1"/>
  <c r="CC66" i="9" s="1"/>
  <c r="CB69" i="9" a="1"/>
  <c r="CB69" i="9" s="1"/>
  <c r="CC69" i="9" s="1" a="1"/>
  <c r="CC69" i="9" s="1"/>
  <c r="CB16" i="9" a="1"/>
  <c r="CB16" i="9" s="1"/>
  <c r="CC16" i="9" s="1" a="1"/>
  <c r="CC16" i="9" s="1"/>
  <c r="BX62" i="9"/>
  <c r="BX65" i="9"/>
  <c r="BX57" i="9"/>
  <c r="BX58" i="9"/>
  <c r="BX59" i="9"/>
  <c r="CB68" i="9" a="1"/>
  <c r="CB68" i="9" s="1"/>
  <c r="CC68" i="9" s="1" a="1"/>
  <c r="CC68" i="9" s="1"/>
  <c r="P14" i="9"/>
  <c r="T14" i="9" a="1"/>
  <c r="T14" i="9" s="1"/>
  <c r="U14" i="9" s="1" a="1"/>
  <c r="U14" i="9" s="1"/>
  <c r="P60" i="9"/>
  <c r="T60" i="9" a="1"/>
  <c r="T60" i="9" s="1"/>
  <c r="U60" i="9" s="1" a="1"/>
  <c r="U60" i="9" s="1"/>
  <c r="AN10" i="9"/>
  <c r="P59" i="9"/>
  <c r="T59" i="9" a="1"/>
  <c r="T59" i="9" s="1"/>
  <c r="U59" i="9" s="1" a="1"/>
  <c r="U59" i="9" s="1"/>
  <c r="P58" i="9"/>
  <c r="T58" i="9" a="1"/>
  <c r="T58" i="9" s="1"/>
  <c r="U58" i="9" s="1" a="1"/>
  <c r="U58" i="9" s="1"/>
  <c r="P61" i="9"/>
  <c r="T61" i="9" a="1"/>
  <c r="T61" i="9" s="1"/>
  <c r="U61" i="9" s="1" a="1"/>
  <c r="U61" i="9" s="1"/>
  <c r="CN15" i="9" a="1"/>
  <c r="CN15" i="9" s="1"/>
  <c r="CO15" i="9" s="1" a="1"/>
  <c r="CO15" i="9" s="1"/>
  <c r="BD10" i="9" a="1"/>
  <c r="BD10" i="9" s="1"/>
  <c r="CN68" i="9" a="1"/>
  <c r="CN68" i="9" s="1"/>
  <c r="CO68" i="9" s="1" a="1"/>
  <c r="CO68" i="9" s="1"/>
  <c r="CN61" i="9" a="1"/>
  <c r="CN61" i="9" s="1"/>
  <c r="CO61" i="9" s="1" a="1"/>
  <c r="CO61" i="9" s="1"/>
  <c r="CN11" i="9" a="1"/>
  <c r="CN11" i="9" s="1"/>
  <c r="CO11" i="9" s="1" a="1"/>
  <c r="CO11" i="9" s="1"/>
  <c r="CN16" i="9" a="1"/>
  <c r="CN16" i="9" s="1"/>
  <c r="CO16" i="9" s="1" a="1"/>
  <c r="CO16" i="9" s="1"/>
  <c r="CN69" i="9" a="1"/>
  <c r="CN69" i="9" s="1"/>
  <c r="CO69" i="9" s="1" a="1"/>
  <c r="CO69" i="9" s="1"/>
  <c r="CN66" i="9" a="1"/>
  <c r="CN66" i="9" s="1"/>
  <c r="CO66" i="9" s="1" a="1"/>
  <c r="CO66" i="9" s="1"/>
  <c r="AF10" i="9" a="1"/>
  <c r="AF10" i="9" s="1"/>
  <c r="AF70" i="9" s="1"/>
  <c r="CB60" i="9" a="1"/>
  <c r="CB60" i="9" s="1"/>
  <c r="CC60" i="9" s="1" a="1"/>
  <c r="CC60" i="9" s="1"/>
  <c r="CB10" i="9" a="1"/>
  <c r="CB10" i="9" s="1"/>
  <c r="CB63" i="9" a="1"/>
  <c r="CB63" i="9" s="1"/>
  <c r="CC63" i="9" s="1" a="1"/>
  <c r="CC63" i="9" s="1"/>
  <c r="CN62" i="9" a="1"/>
  <c r="CN62" i="9" s="1"/>
  <c r="CO62" i="9" s="1" a="1"/>
  <c r="CO62" i="9" s="1"/>
  <c r="BD58" i="9" a="1"/>
  <c r="BD58" i="9" s="1"/>
  <c r="BE58" i="9" s="1" a="1"/>
  <c r="BE58" i="9" s="1"/>
  <c r="CB12" i="9" a="1"/>
  <c r="CB12" i="9" s="1"/>
  <c r="CC12" i="9" s="1" a="1"/>
  <c r="CC12" i="9" s="1"/>
  <c r="CN60" i="9" a="1"/>
  <c r="CN60" i="9" s="1"/>
  <c r="CO60" i="9" s="1" a="1"/>
  <c r="CO60" i="9" s="1"/>
  <c r="CB14" i="9" a="1"/>
  <c r="CB14" i="9" s="1"/>
  <c r="CC14" i="9" s="1" a="1"/>
  <c r="CC14" i="9" s="1"/>
  <c r="BD14" i="9" a="1"/>
  <c r="BD14" i="9" s="1"/>
  <c r="BE14" i="9" s="1" a="1"/>
  <c r="BE14" i="9" s="1"/>
  <c r="CN58" i="9" a="1"/>
  <c r="CN58" i="9" s="1"/>
  <c r="CO58" i="9" s="1" a="1"/>
  <c r="CO58" i="9" s="1"/>
  <c r="CN63" i="9" a="1"/>
  <c r="CN63" i="9" s="1"/>
  <c r="CO63" i="9" s="1" a="1"/>
  <c r="CO63" i="9" s="1"/>
  <c r="T10" i="9" a="1"/>
  <c r="T10" i="9" s="1"/>
  <c r="L5" i="6"/>
  <c r="B8" i="6"/>
  <c r="AX29" i="3"/>
  <c r="BD70" i="9" l="1"/>
  <c r="G5" i="6" s="1"/>
  <c r="G8" i="6" s="1"/>
  <c r="CB70" i="9"/>
  <c r="I5" i="6" s="1"/>
  <c r="I8" i="6" s="1"/>
  <c r="CN70" i="9"/>
  <c r="J5" i="6" s="1"/>
  <c r="J8" i="6" s="1"/>
  <c r="H5" i="6"/>
  <c r="H8" i="6" s="1"/>
  <c r="E5" i="6"/>
  <c r="E8" i="6" s="1"/>
  <c r="BQ10" i="9" a="1"/>
  <c r="BQ10" i="9" s="1"/>
  <c r="K6" i="6"/>
  <c r="AW28" i="7"/>
  <c r="AG10" i="9" a="1"/>
  <c r="AG10" i="9" s="1"/>
  <c r="U10" i="9" a="1"/>
  <c r="U10" i="9" s="1"/>
  <c r="T70" i="9"/>
  <c r="D5" i="6" s="1"/>
  <c r="CO10" i="9" a="1"/>
  <c r="CO10" i="9" s="1"/>
  <c r="CC10" i="9" a="1"/>
  <c r="CC10" i="9" s="1"/>
  <c r="BE10" i="9" a="1"/>
  <c r="BE10" i="9" s="1"/>
  <c r="L6" i="6"/>
  <c r="AM10" i="3" l="1"/>
  <c r="AN10" i="3" s="1"/>
  <c r="AM11" i="3"/>
  <c r="AN11" i="3" s="1"/>
  <c r="AM12" i="3"/>
  <c r="AN12" i="3" s="1"/>
  <c r="AM13" i="3"/>
  <c r="AN13" i="3" s="1"/>
  <c r="AM14" i="3"/>
  <c r="AN14" i="3" s="1"/>
  <c r="AM15" i="3"/>
  <c r="AN15" i="3" s="1"/>
  <c r="AM16" i="3"/>
  <c r="AN16" i="3" s="1"/>
  <c r="AM17" i="3"/>
  <c r="AN17" i="3" s="1"/>
  <c r="AM18" i="3"/>
  <c r="AN18" i="3" s="1"/>
  <c r="AM19" i="3"/>
  <c r="AN19" i="3" s="1"/>
  <c r="AM20" i="3"/>
  <c r="AN20" i="3" s="1"/>
  <c r="AM21" i="3"/>
  <c r="AN21" i="3" s="1"/>
  <c r="AM22" i="3"/>
  <c r="AN22" i="3" s="1"/>
  <c r="AM23" i="3"/>
  <c r="AN23" i="3" s="1"/>
  <c r="AM24" i="3"/>
  <c r="AN24" i="3" s="1"/>
  <c r="AM25" i="3"/>
  <c r="AN25" i="3" s="1"/>
  <c r="AM28" i="3"/>
  <c r="AN28" i="3" s="1"/>
  <c r="AM9" i="3"/>
  <c r="AM29" i="3" l="1"/>
  <c r="K7" i="6" s="1"/>
  <c r="K8" i="6" s="1"/>
  <c r="AW29" i="3"/>
  <c r="AN9" i="3"/>
  <c r="AN29" i="3" s="1"/>
  <c r="L7" i="6" l="1"/>
  <c r="L8" i="6" s="1"/>
  <c r="AG29" i="3" l="1"/>
  <c r="P9" i="3"/>
  <c r="N9" i="3"/>
  <c r="AV29" i="3" l="1"/>
  <c r="AL29" i="3"/>
  <c r="AK29" i="3" l="1"/>
  <c r="BC29" i="3" s="1"/>
  <c r="C7" i="6" l="1"/>
  <c r="C8" i="6" s="1"/>
  <c r="D8" i="6"/>
  <c r="AP28" i="8"/>
  <c r="M5" i="6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<sst xmlns="http://schemas.openxmlformats.org/spreadsheetml/2006/main" count="518" uniqueCount="227">
  <si>
    <t>Indirizzo 
(Via e civico)</t>
  </si>
  <si>
    <t>Comune</t>
  </si>
  <si>
    <t>LOCALIZZAZIONE</t>
  </si>
  <si>
    <t>AGENZIA</t>
  </si>
  <si>
    <t xml:space="preserve">CANONE </t>
  </si>
  <si>
    <t>ALLOGGIO</t>
  </si>
  <si>
    <t>cantina</t>
  </si>
  <si>
    <t>autorimessa</t>
  </si>
  <si>
    <r>
      <t xml:space="preserve">Denominazione </t>
    </r>
    <r>
      <rPr>
        <b/>
        <sz val="10"/>
        <color theme="1"/>
        <rFont val="Roboto"/>
      </rPr>
      <t>locatore</t>
    </r>
    <r>
      <rPr>
        <sz val="10"/>
        <color theme="1"/>
        <rFont val="Roboto"/>
      </rPr>
      <t xml:space="preserve"> ed eventuale forma giuridica</t>
    </r>
  </si>
  <si>
    <r>
      <t xml:space="preserve">Data sottoscrizione 
</t>
    </r>
    <r>
      <rPr>
        <b/>
        <sz val="10"/>
        <color theme="1"/>
        <rFont val="Roboto"/>
      </rPr>
      <t>contratto di locazione</t>
    </r>
  </si>
  <si>
    <r>
      <rPr>
        <b/>
        <sz val="10"/>
        <color theme="1"/>
        <rFont val="Roboto"/>
      </rPr>
      <t>Canone applicato</t>
    </r>
    <r>
      <rPr>
        <sz val="10"/>
        <color theme="1"/>
        <rFont val="Roboto"/>
      </rPr>
      <t xml:space="preserve"> dal contratto di</t>
    </r>
    <r>
      <rPr>
        <b/>
        <sz val="10"/>
        <color theme="1"/>
        <rFont val="Roboto"/>
      </rPr>
      <t xml:space="preserve"> locazione </t>
    </r>
    <r>
      <rPr>
        <sz val="10"/>
        <color theme="1"/>
        <rFont val="Roboto"/>
      </rPr>
      <t xml:space="preserve">
(€/mese)</t>
    </r>
  </si>
  <si>
    <r>
      <rPr>
        <b/>
        <sz val="10"/>
        <color theme="1"/>
        <rFont val="Roboto"/>
      </rPr>
      <t>Canone applicato</t>
    </r>
    <r>
      <rPr>
        <sz val="10"/>
        <color theme="1"/>
        <rFont val="Roboto"/>
      </rPr>
      <t xml:space="preserve"> dal contratto di </t>
    </r>
    <r>
      <rPr>
        <b/>
        <sz val="10"/>
        <color theme="1"/>
        <rFont val="Roboto"/>
      </rPr>
      <t>sublocazione</t>
    </r>
    <r>
      <rPr>
        <sz val="10"/>
        <color theme="1"/>
        <rFont val="Roboto"/>
      </rPr>
      <t xml:space="preserve">
(€/mese)</t>
    </r>
  </si>
  <si>
    <r>
      <rPr>
        <b/>
        <sz val="10"/>
        <color theme="1"/>
        <rFont val="Roboto"/>
      </rPr>
      <t>Zona</t>
    </r>
    <r>
      <rPr>
        <sz val="10"/>
        <color theme="1"/>
        <rFont val="Roboto"/>
      </rPr>
      <t xml:space="preserve"> nella quale si trova l'immobile da </t>
    </r>
    <r>
      <rPr>
        <b/>
        <sz val="10"/>
        <color theme="1"/>
        <rFont val="Roboto"/>
      </rPr>
      <t>Accordo Territoriale</t>
    </r>
  </si>
  <si>
    <r>
      <rPr>
        <b/>
        <sz val="10"/>
        <color theme="1"/>
        <rFont val="Roboto"/>
      </rPr>
      <t>Codice zona</t>
    </r>
    <r>
      <rPr>
        <sz val="10"/>
        <color theme="1"/>
        <rFont val="Roboto"/>
      </rPr>
      <t xml:space="preserve"> nella quale si trova l'immobile da </t>
    </r>
    <r>
      <rPr>
        <b/>
        <sz val="10"/>
        <color theme="1"/>
        <rFont val="Roboto"/>
      </rPr>
      <t>Banca dati OMI</t>
    </r>
  </si>
  <si>
    <r>
      <t xml:space="preserve">Riferimenti </t>
    </r>
    <r>
      <rPr>
        <b/>
        <sz val="10"/>
        <color theme="1"/>
        <rFont val="Roboto"/>
      </rPr>
      <t>registrazione</t>
    </r>
    <r>
      <rPr>
        <sz val="10"/>
        <color theme="1"/>
        <rFont val="Roboto"/>
      </rPr>
      <t xml:space="preserve"> Agenzia Entrate
</t>
    </r>
    <r>
      <rPr>
        <b/>
        <sz val="10"/>
        <color theme="1"/>
        <rFont val="Roboto"/>
      </rPr>
      <t>contratto di locazione</t>
    </r>
  </si>
  <si>
    <r>
      <t xml:space="preserve">Riferimenti </t>
    </r>
    <r>
      <rPr>
        <b/>
        <sz val="10"/>
        <color theme="1"/>
        <rFont val="Roboto"/>
      </rPr>
      <t>registrazione</t>
    </r>
    <r>
      <rPr>
        <sz val="10"/>
        <color theme="1"/>
        <rFont val="Roboto"/>
      </rPr>
      <t xml:space="preserve"> Agenzia Entrate
</t>
    </r>
    <r>
      <rPr>
        <b/>
        <sz val="10"/>
        <color theme="1"/>
        <rFont val="Roboto"/>
      </rPr>
      <t>contratto di sublocazione</t>
    </r>
  </si>
  <si>
    <r>
      <rPr>
        <b/>
        <sz val="10"/>
        <color theme="1"/>
        <rFont val="Roboto"/>
      </rPr>
      <t>Denominazione</t>
    </r>
    <r>
      <rPr>
        <sz val="10"/>
        <color theme="1"/>
        <rFont val="Roboto"/>
      </rPr>
      <t xml:space="preserve"> Agenzia</t>
    </r>
  </si>
  <si>
    <t>FONDO ATTIVITA' TECNICO-AMMINISTRATIVE 
E INTERVENTI MANUTENTIVI § 6.2.1</t>
  </si>
  <si>
    <t>FONDO DI GARANZIA PER DOLO, MOROSITA' 
E SPESE LEGALI § 6.2.2</t>
  </si>
  <si>
    <t>UTILIZZATORE E NUCLEO FAMILIARE</t>
  </si>
  <si>
    <r>
      <rPr>
        <b/>
        <sz val="10"/>
        <color theme="1"/>
        <rFont val="Roboto"/>
      </rPr>
      <t>Canone applicato</t>
    </r>
    <r>
      <rPr>
        <sz val="10"/>
        <color theme="1"/>
        <rFont val="Roboto"/>
      </rPr>
      <t xml:space="preserve"> dal contratto di</t>
    </r>
    <r>
      <rPr>
        <b/>
        <sz val="10"/>
        <color theme="1"/>
        <rFont val="Roboto"/>
      </rPr>
      <t xml:space="preserve"> locazione </t>
    </r>
    <r>
      <rPr>
        <sz val="10"/>
        <color theme="1"/>
        <rFont val="Roboto"/>
      </rPr>
      <t xml:space="preserve">
(€/anno)</t>
    </r>
  </si>
  <si>
    <r>
      <rPr>
        <b/>
        <sz val="10"/>
        <color theme="1"/>
        <rFont val="Roboto"/>
      </rPr>
      <t>Canone applicato</t>
    </r>
    <r>
      <rPr>
        <sz val="10"/>
        <color theme="1"/>
        <rFont val="Roboto"/>
      </rPr>
      <t xml:space="preserve"> dal contratto di </t>
    </r>
    <r>
      <rPr>
        <b/>
        <sz val="10"/>
        <color theme="1"/>
        <rFont val="Roboto"/>
      </rPr>
      <t>sublocazione</t>
    </r>
    <r>
      <rPr>
        <sz val="10"/>
        <color theme="1"/>
        <rFont val="Roboto"/>
      </rPr>
      <t xml:space="preserve">
(€/anno)</t>
    </r>
  </si>
  <si>
    <t>spazio esterno di pertinenza</t>
  </si>
  <si>
    <t>balcone/terrazzo</t>
  </si>
  <si>
    <t xml:space="preserve">posto auto </t>
  </si>
  <si>
    <t>elaborazione APE</t>
  </si>
  <si>
    <t>elaborazione dich. di conf. impianti</t>
  </si>
  <si>
    <t>registrazione contratto</t>
  </si>
  <si>
    <t>attestazione contratto</t>
  </si>
  <si>
    <t>manutenzioni in fase di attivazione contratto</t>
  </si>
  <si>
    <t>manutenzioni durante il contratto</t>
  </si>
  <si>
    <r>
      <t xml:space="preserve">Canone </t>
    </r>
    <r>
      <rPr>
        <b/>
        <sz val="10"/>
        <color theme="1"/>
        <rFont val="Roboto"/>
      </rPr>
      <t>concordato minimo</t>
    </r>
    <r>
      <rPr>
        <sz val="10"/>
        <color theme="1"/>
        <rFont val="Roboto"/>
      </rPr>
      <t xml:space="preserve"> applicabile da </t>
    </r>
    <r>
      <rPr>
        <b/>
        <sz val="10"/>
        <color theme="1"/>
        <rFont val="Roboto"/>
      </rPr>
      <t>Accordo Terrioriale</t>
    </r>
    <r>
      <rPr>
        <sz val="10"/>
        <color theme="1"/>
        <rFont val="Roboto"/>
      </rPr>
      <t xml:space="preserve">
(€/mq/mese)</t>
    </r>
  </si>
  <si>
    <r>
      <t xml:space="preserve">Canone </t>
    </r>
    <r>
      <rPr>
        <b/>
        <sz val="10"/>
        <color theme="1"/>
        <rFont val="Roboto"/>
      </rPr>
      <t>concordato massimo</t>
    </r>
    <r>
      <rPr>
        <sz val="10"/>
        <color theme="1"/>
        <rFont val="Roboto"/>
      </rPr>
      <t xml:space="preserve"> applicabile da </t>
    </r>
    <r>
      <rPr>
        <b/>
        <sz val="10"/>
        <color theme="1"/>
        <rFont val="Roboto"/>
      </rPr>
      <t>Accordo Terrioriale</t>
    </r>
    <r>
      <rPr>
        <sz val="10"/>
        <color theme="1"/>
        <rFont val="Roboto"/>
      </rPr>
      <t xml:space="preserve">
(€/mq/mese)</t>
    </r>
  </si>
  <si>
    <t>morosità canoni</t>
  </si>
  <si>
    <t>morosità spese condominiali</t>
  </si>
  <si>
    <t>riprisitno alloggio per dolo o colpa</t>
  </si>
  <si>
    <t>spese legali contenzioso</t>
  </si>
  <si>
    <r>
      <rPr>
        <b/>
        <sz val="10"/>
        <color theme="1"/>
        <rFont val="Roboto"/>
      </rPr>
      <t>Data scadenza</t>
    </r>
    <r>
      <rPr>
        <sz val="10"/>
        <color theme="1"/>
        <rFont val="Roboto"/>
      </rPr>
      <t xml:space="preserve"> contratto di </t>
    </r>
    <r>
      <rPr>
        <b/>
        <sz val="10"/>
        <color theme="1"/>
        <rFont val="Roboto"/>
      </rPr>
      <t>locazione</t>
    </r>
  </si>
  <si>
    <r>
      <rPr>
        <b/>
        <sz val="10"/>
        <color theme="1"/>
        <rFont val="Roboto"/>
      </rPr>
      <t>Data scadenza</t>
    </r>
    <r>
      <rPr>
        <sz val="10"/>
        <color theme="1"/>
        <rFont val="Roboto"/>
      </rPr>
      <t xml:space="preserve"> contratto di </t>
    </r>
    <r>
      <rPr>
        <b/>
        <sz val="10"/>
        <color theme="1"/>
        <rFont val="Roboto"/>
      </rPr>
      <t>sublocazione</t>
    </r>
  </si>
  <si>
    <t>SI</t>
  </si>
  <si>
    <t>NO</t>
  </si>
  <si>
    <t>Comune ATA o ATA confinante con capoluogo</t>
  </si>
  <si>
    <r>
      <rPr>
        <b/>
        <sz val="10"/>
        <color theme="1"/>
        <rFont val="Roboto"/>
      </rPr>
      <t>Motivo utilizzo</t>
    </r>
    <r>
      <rPr>
        <sz val="10"/>
        <color theme="1"/>
        <rFont val="Roboto"/>
      </rPr>
      <t xml:space="preserve"> del Fondo -  § 6.2.1 Regolamento Regionale
(menù a tendina)</t>
    </r>
  </si>
  <si>
    <t>modalità A</t>
  </si>
  <si>
    <t>modalità B</t>
  </si>
  <si>
    <t>modalità C</t>
  </si>
  <si>
    <t>Numero contratti sottoscritti</t>
  </si>
  <si>
    <r>
      <rPr>
        <b/>
        <sz val="10"/>
        <color theme="1"/>
        <rFont val="Roboto"/>
      </rPr>
      <t xml:space="preserve">Canone minimo </t>
    </r>
    <r>
      <rPr>
        <sz val="10"/>
        <color theme="1"/>
        <rFont val="Roboto"/>
      </rPr>
      <t xml:space="preserve">applicabile da </t>
    </r>
    <r>
      <rPr>
        <b/>
        <sz val="10"/>
        <color theme="1"/>
        <rFont val="Roboto"/>
      </rPr>
      <t>Banca dati OMI</t>
    </r>
    <r>
      <rPr>
        <sz val="10"/>
        <color theme="1"/>
        <rFont val="Roboto"/>
      </rPr>
      <t xml:space="preserve">
con riferimento al semestre di sottoscrizione del contratto
(€/mq/mese)</t>
    </r>
    <r>
      <rPr>
        <sz val="10"/>
        <color theme="1"/>
        <rFont val="Aptos Narrow"/>
        <family val="2"/>
      </rPr>
      <t>*</t>
    </r>
  </si>
  <si>
    <r>
      <rPr>
        <b/>
        <sz val="10"/>
        <color theme="1"/>
        <rFont val="Roboto"/>
      </rPr>
      <t xml:space="preserve">Canone massimo </t>
    </r>
    <r>
      <rPr>
        <sz val="10"/>
        <color theme="1"/>
        <rFont val="Roboto"/>
      </rPr>
      <t xml:space="preserve">applicabile da </t>
    </r>
    <r>
      <rPr>
        <b/>
        <sz val="10"/>
        <color theme="1"/>
        <rFont val="Roboto"/>
      </rPr>
      <t>Banca dati OMI</t>
    </r>
    <r>
      <rPr>
        <sz val="10"/>
        <color theme="1"/>
        <rFont val="Roboto"/>
      </rPr>
      <t xml:space="preserve">
con riferimento al semestre di sottoscrizione del contratto
(€/mq/mese)</t>
    </r>
    <r>
      <rPr>
        <sz val="10"/>
        <color theme="1"/>
        <rFont val="Aptos Narrow"/>
        <family val="2"/>
      </rPr>
      <t>*</t>
    </r>
  </si>
  <si>
    <t>CANONE APPLICATO</t>
  </si>
  <si>
    <t>ACCORDO TERRITORIALE</t>
  </si>
  <si>
    <t>BANCA DATI OMI</t>
  </si>
  <si>
    <r>
      <rPr>
        <b/>
        <sz val="10"/>
        <color theme="1"/>
        <rFont val="Roboto"/>
      </rPr>
      <t>Verifica</t>
    </r>
    <r>
      <rPr>
        <sz val="10"/>
        <color theme="1"/>
        <rFont val="Roboto"/>
      </rPr>
      <t xml:space="preserve"> </t>
    </r>
    <r>
      <rPr>
        <b/>
        <sz val="10"/>
        <color theme="1"/>
        <rFont val="Roboto"/>
      </rPr>
      <t>canone</t>
    </r>
    <r>
      <rPr>
        <sz val="10"/>
        <color theme="1"/>
        <rFont val="Roboto"/>
      </rPr>
      <t xml:space="preserve"> massimo applicabile</t>
    </r>
  </si>
  <si>
    <t>CATASTO</t>
  </si>
  <si>
    <t>CARATTERISTICHE</t>
  </si>
  <si>
    <t>CONTROLLO</t>
  </si>
  <si>
    <t>RER</t>
  </si>
  <si>
    <r>
      <t xml:space="preserve">Eventuale </t>
    </r>
    <r>
      <rPr>
        <b/>
        <sz val="10"/>
        <color theme="1"/>
        <rFont val="Roboto"/>
      </rPr>
      <t xml:space="preserve">contributo RER </t>
    </r>
    <r>
      <rPr>
        <sz val="10"/>
        <color theme="1"/>
        <rFont val="Roboto"/>
      </rPr>
      <t xml:space="preserve">
(§ 5.4.3 Regolamento)
€/mese</t>
    </r>
  </si>
  <si>
    <r>
      <t xml:space="preserve">Durata 
</t>
    </r>
    <r>
      <rPr>
        <b/>
        <sz val="10"/>
        <color theme="1"/>
        <rFont val="Roboto"/>
      </rPr>
      <t>contratto di locazione</t>
    </r>
    <r>
      <rPr>
        <sz val="10"/>
        <color theme="1"/>
        <rFont val="Roboto"/>
      </rPr>
      <t xml:space="preserve"> </t>
    </r>
    <r>
      <rPr>
        <u/>
        <sz val="10"/>
        <color theme="1"/>
        <rFont val="Roboto"/>
      </rPr>
      <t>al netto dei rinnovi</t>
    </r>
    <r>
      <rPr>
        <sz val="10"/>
        <color theme="1"/>
        <rFont val="Roboto"/>
      </rPr>
      <t xml:space="preserve">
(mesi)</t>
    </r>
  </si>
  <si>
    <r>
      <t xml:space="preserve">Durata 
</t>
    </r>
    <r>
      <rPr>
        <b/>
        <sz val="10"/>
        <color theme="1"/>
        <rFont val="Roboto"/>
      </rPr>
      <t>contratto di sublocazione</t>
    </r>
    <r>
      <rPr>
        <sz val="10"/>
        <color theme="1"/>
        <rFont val="Roboto"/>
      </rPr>
      <t xml:space="preserve"> </t>
    </r>
    <r>
      <rPr>
        <u/>
        <sz val="10"/>
        <color theme="1"/>
        <rFont val="Roboto"/>
      </rPr>
      <t>al netto dei rinnovi</t>
    </r>
  </si>
  <si>
    <r>
      <rPr>
        <b/>
        <sz val="10"/>
        <color theme="1"/>
        <rFont val="Roboto"/>
      </rPr>
      <t>Numero vani</t>
    </r>
    <r>
      <rPr>
        <sz val="10"/>
        <color theme="1"/>
        <rFont val="Roboto"/>
      </rPr>
      <t xml:space="preserve"> principali al netto dei bagni e altri vani accessori</t>
    </r>
  </si>
  <si>
    <r>
      <t xml:space="preserve"> C.F/P.IVA del </t>
    </r>
    <r>
      <rPr>
        <b/>
        <sz val="10"/>
        <color theme="1"/>
        <rFont val="Roboto"/>
      </rPr>
      <t>locatore</t>
    </r>
  </si>
  <si>
    <t>CONTRATTO DI LOCAZIONE</t>
  </si>
  <si>
    <t>CONTRATTO DI SUBLOCAZIONE</t>
  </si>
  <si>
    <r>
      <rPr>
        <b/>
        <sz val="10"/>
        <color theme="1"/>
        <rFont val="Roboto"/>
      </rPr>
      <t>Fascia ISEE</t>
    </r>
    <r>
      <rPr>
        <sz val="10"/>
        <color theme="1"/>
        <rFont val="Roboto"/>
      </rPr>
      <t xml:space="preserve">
(§ 5.4.3 Regolamento )
</t>
    </r>
  </si>
  <si>
    <r>
      <rPr>
        <b/>
        <sz val="10"/>
        <color theme="1"/>
        <rFont val="Roboto"/>
      </rPr>
      <t>Verifica di sostenibilità</t>
    </r>
    <r>
      <rPr>
        <sz val="10"/>
        <color theme="1"/>
        <rFont val="Roboto"/>
      </rPr>
      <t xml:space="preserve"> canone</t>
    </r>
  </si>
  <si>
    <t>manutenzioni in fase di chisura contratto</t>
  </si>
  <si>
    <t>motivo 1</t>
  </si>
  <si>
    <t>motivo 2</t>
  </si>
  <si>
    <t>motivo 3</t>
  </si>
  <si>
    <t>motivo 4</t>
  </si>
  <si>
    <t>motivo 5</t>
  </si>
  <si>
    <t>motivo 6</t>
  </si>
  <si>
    <t>motivo 7</t>
  </si>
  <si>
    <r>
      <rPr>
        <b/>
        <sz val="10"/>
        <color theme="1"/>
        <rFont val="Roboto"/>
      </rPr>
      <t>Totale liquidato</t>
    </r>
    <r>
      <rPr>
        <sz val="10"/>
        <color theme="1"/>
        <rFont val="Roboto"/>
      </rPr>
      <t xml:space="preserve"> su Fondo - § 6.2.1 Regoalmento </t>
    </r>
    <r>
      <rPr>
        <sz val="10"/>
        <color rgb="FFFF0000"/>
        <rFont val="Roboto"/>
      </rPr>
      <t>(€ IVA inclusa)</t>
    </r>
  </si>
  <si>
    <r>
      <rPr>
        <b/>
        <sz val="10"/>
        <color theme="1"/>
        <rFont val="Roboto"/>
      </rPr>
      <t>Quota rimanente</t>
    </r>
    <r>
      <rPr>
        <sz val="10"/>
        <color theme="1"/>
        <rFont val="Roboto"/>
      </rPr>
      <t xml:space="preserve"> </t>
    </r>
    <r>
      <rPr>
        <b/>
        <sz val="10"/>
        <color theme="1"/>
        <rFont val="Roboto"/>
      </rPr>
      <t>quinquennio</t>
    </r>
    <r>
      <rPr>
        <sz val="10"/>
        <color theme="1"/>
        <rFont val="Roboto"/>
      </rPr>
      <t xml:space="preserve"> Fondo § 6.2.1</t>
    </r>
  </si>
  <si>
    <r>
      <rPr>
        <b/>
        <sz val="10"/>
        <color theme="1"/>
        <rFont val="Roboto"/>
      </rPr>
      <t>Totale liquidato</t>
    </r>
    <r>
      <rPr>
        <sz val="10"/>
        <color theme="1"/>
        <rFont val="Roboto"/>
      </rPr>
      <t xml:space="preserve"> su Fondo § 6.2.2 </t>
    </r>
    <r>
      <rPr>
        <sz val="10"/>
        <color rgb="FFFF0000"/>
        <rFont val="Roboto"/>
      </rPr>
      <t>(€ IVA inclusa)</t>
    </r>
  </si>
  <si>
    <t>Nome - Cognome Utilizzatore</t>
  </si>
  <si>
    <t>C.F. Utilizzatore</t>
  </si>
  <si>
    <r>
      <t xml:space="preserve">Data 
sottoscrizione
</t>
    </r>
    <r>
      <rPr>
        <b/>
        <sz val="10"/>
        <color theme="1"/>
        <rFont val="Roboto"/>
      </rPr>
      <t>contratto di sublocazione</t>
    </r>
  </si>
  <si>
    <r>
      <rPr>
        <b/>
        <sz val="10"/>
        <color theme="1"/>
        <rFont val="Roboto"/>
      </rPr>
      <t xml:space="preserve">ISE -Reddito Familiare Netto </t>
    </r>
    <r>
      <rPr>
        <sz val="10"/>
        <color theme="1"/>
        <rFont val="Roboto"/>
      </rPr>
      <t xml:space="preserve">
(§ 2 Regolamento)
</t>
    </r>
    <r>
      <rPr>
        <sz val="10"/>
        <color rgb="FFFF0000"/>
        <rFont val="Roboto"/>
      </rPr>
      <t>(annualità ____)</t>
    </r>
  </si>
  <si>
    <t>Rapporto canone applicato/ (ISE)</t>
  </si>
  <si>
    <t>CARATTERISTICHE NUCLEO</t>
  </si>
  <si>
    <t>SITUAZIONE ECONOMICA</t>
  </si>
  <si>
    <t>ENTE</t>
  </si>
  <si>
    <r>
      <rPr>
        <b/>
        <sz val="10"/>
        <color theme="1"/>
        <rFont val="Roboto"/>
      </rPr>
      <t xml:space="preserve">Totale riconoscibile da RER quinquennio </t>
    </r>
    <r>
      <rPr>
        <sz val="10"/>
        <color theme="1"/>
        <rFont val="Roboto"/>
      </rPr>
      <t xml:space="preserve">Fondo - § 6.2.1 Regoalmento </t>
    </r>
  </si>
  <si>
    <r>
      <rPr>
        <b/>
        <sz val="10"/>
        <color theme="1"/>
        <rFont val="Roboto"/>
      </rPr>
      <t>Verifica totale liquidato</t>
    </r>
    <r>
      <rPr>
        <sz val="10"/>
        <color theme="1"/>
        <rFont val="Roboto"/>
      </rPr>
      <t xml:space="preserve"> Utilizzatore </t>
    </r>
    <r>
      <rPr>
        <sz val="10"/>
        <color rgb="FFFF0000"/>
        <rFont val="Roboto"/>
      </rPr>
      <t>a tutto il ____________</t>
    </r>
    <r>
      <rPr>
        <sz val="10"/>
        <color theme="1"/>
        <rFont val="Roboto"/>
      </rPr>
      <t xml:space="preserve">
</t>
    </r>
    <r>
      <rPr>
        <b/>
        <sz val="10"/>
        <color theme="1"/>
        <rFont val="Roboto"/>
      </rPr>
      <t>(NB: il totale non può eccedere i massimali di cui al § 5.4.3)</t>
    </r>
  </si>
  <si>
    <r>
      <rPr>
        <b/>
        <sz val="10"/>
        <color theme="1"/>
        <rFont val="Roboto"/>
      </rPr>
      <t xml:space="preserve">Contributo gestione </t>
    </r>
    <r>
      <rPr>
        <sz val="10"/>
        <color theme="1"/>
        <rFont val="Roboto"/>
      </rPr>
      <t xml:space="preserve">-  § 6.1.2 Regolamento:
numero di mensilità liquidate </t>
    </r>
    <r>
      <rPr>
        <sz val="10"/>
        <color rgb="FFFF0000"/>
        <rFont val="Roboto"/>
      </rPr>
      <t>al ___________</t>
    </r>
  </si>
  <si>
    <r>
      <rPr>
        <b/>
        <sz val="10"/>
        <color theme="1"/>
        <rFont val="Roboto"/>
      </rPr>
      <t>Totale riconoscibile per Agenzia</t>
    </r>
    <r>
      <rPr>
        <sz val="10"/>
        <color theme="1"/>
        <rFont val="Roboto"/>
      </rPr>
      <t xml:space="preserve"> </t>
    </r>
    <r>
      <rPr>
        <sz val="10"/>
        <color rgb="FFFF0000"/>
        <rFont val="Roboto"/>
      </rPr>
      <t>al __________</t>
    </r>
  </si>
  <si>
    <t xml:space="preserve">Totale riconoscibile per Agenzia </t>
  </si>
  <si>
    <t>a tutto il ______</t>
  </si>
  <si>
    <r>
      <rPr>
        <b/>
        <sz val="10"/>
        <color theme="1"/>
        <rFont val="Roboto"/>
      </rPr>
      <t>Totale riconoscibile da RER quinquennio</t>
    </r>
    <r>
      <rPr>
        <sz val="10"/>
        <color theme="1"/>
        <rFont val="Roboto"/>
      </rPr>
      <t xml:space="preserve"> Fondo - § 6.2.2 Regoalmento </t>
    </r>
  </si>
  <si>
    <r>
      <rPr>
        <b/>
        <sz val="10"/>
        <color theme="1"/>
        <rFont val="Roboto"/>
      </rPr>
      <t>Quota rimanente</t>
    </r>
    <r>
      <rPr>
        <sz val="10"/>
        <color theme="1"/>
        <rFont val="Roboto"/>
      </rPr>
      <t xml:space="preserve"> </t>
    </r>
    <r>
      <rPr>
        <b/>
        <sz val="10"/>
        <color theme="1"/>
        <rFont val="Roboto"/>
      </rPr>
      <t>quinquennio</t>
    </r>
    <r>
      <rPr>
        <sz val="10"/>
        <color theme="1"/>
        <rFont val="Roboto"/>
      </rPr>
      <t xml:space="preserve"> Fondo § 6.2.2</t>
    </r>
  </si>
  <si>
    <r>
      <rPr>
        <b/>
        <sz val="10"/>
        <color theme="1"/>
        <rFont val="Roboto"/>
      </rPr>
      <t>Motivo utilizzo</t>
    </r>
    <r>
      <rPr>
        <sz val="10"/>
        <color theme="1"/>
        <rFont val="Roboto"/>
      </rPr>
      <t xml:space="preserve"> del Fondo  § 6.2.2 Regolamento</t>
    </r>
  </si>
  <si>
    <t xml:space="preserve">Totale riconoscibile per Fondo - § 6.2.1 Regolamento </t>
  </si>
  <si>
    <t xml:space="preserve">Totale riconoscibile per Fondo - § 6.2.2 Regolalmento </t>
  </si>
  <si>
    <r>
      <t xml:space="preserve">Catasto: 
</t>
    </r>
    <r>
      <rPr>
        <b/>
        <sz val="10"/>
        <color theme="1"/>
        <rFont val="Roboto"/>
      </rPr>
      <t>Foglio</t>
    </r>
  </si>
  <si>
    <r>
      <t xml:space="preserve">Catasto: 
</t>
    </r>
    <r>
      <rPr>
        <b/>
        <sz val="10"/>
        <color theme="1"/>
        <rFont val="Roboto"/>
      </rPr>
      <t>Particella</t>
    </r>
  </si>
  <si>
    <r>
      <t xml:space="preserve">Catasto:
</t>
    </r>
    <r>
      <rPr>
        <b/>
        <sz val="10"/>
        <color theme="1"/>
        <rFont val="Roboto"/>
      </rPr>
      <t>Sub</t>
    </r>
  </si>
  <si>
    <r>
      <t xml:space="preserve">Catasto:
 </t>
    </r>
    <r>
      <rPr>
        <b/>
        <sz val="10"/>
        <color theme="1"/>
        <rFont val="Roboto"/>
      </rPr>
      <t xml:space="preserve">Categoria </t>
    </r>
    <r>
      <rPr>
        <sz val="10"/>
        <color theme="1"/>
        <rFont val="Roboto"/>
      </rPr>
      <t xml:space="preserve">
</t>
    </r>
  </si>
  <si>
    <r>
      <rPr>
        <b/>
        <sz val="10"/>
        <color theme="1"/>
        <rFont val="Roboto"/>
      </rPr>
      <t>Sup.calpestabile</t>
    </r>
    <r>
      <rPr>
        <sz val="10"/>
        <color theme="1"/>
        <rFont val="Roboto"/>
      </rPr>
      <t xml:space="preserve"> alloggio
(Mq)</t>
    </r>
  </si>
  <si>
    <r>
      <rPr>
        <b/>
        <sz val="10"/>
        <color theme="1"/>
        <rFont val="Roboto"/>
      </rPr>
      <t>Rimborso spese una tantum</t>
    </r>
    <r>
      <rPr>
        <sz val="10"/>
        <color theme="1"/>
        <rFont val="Roboto"/>
      </rPr>
      <t xml:space="preserve"> da § 6.1.1 liquidato (€ 200)
</t>
    </r>
  </si>
  <si>
    <r>
      <rPr>
        <b/>
        <sz val="10"/>
        <color theme="1"/>
        <rFont val="Roboto"/>
      </rPr>
      <t xml:space="preserve">Contributo servizi gestione </t>
    </r>
    <r>
      <rPr>
        <sz val="10"/>
        <color theme="1"/>
        <rFont val="Roboto"/>
      </rPr>
      <t xml:space="preserve">riconosciuto da § 6.1.2
</t>
    </r>
    <r>
      <rPr>
        <b/>
        <sz val="10"/>
        <color theme="1"/>
        <rFont val="Roboto"/>
      </rPr>
      <t xml:space="preserve">(max 30 €/mese) </t>
    </r>
  </si>
  <si>
    <t>Controllo contributo mensile</t>
  </si>
  <si>
    <t>CONTRATTI MODALITA' C</t>
  </si>
  <si>
    <t>CONTRATTI MODALITA' B</t>
  </si>
  <si>
    <r>
      <rPr>
        <b/>
        <sz val="10"/>
        <color theme="1"/>
        <rFont val="Roboto"/>
      </rPr>
      <t xml:space="preserve">Contributo servizi gestione </t>
    </r>
    <r>
      <rPr>
        <sz val="10"/>
        <color theme="1"/>
        <rFont val="Roboto"/>
      </rPr>
      <t xml:space="preserve">riconosciuto da § 6.1.2
</t>
    </r>
    <r>
      <rPr>
        <b/>
        <sz val="10"/>
        <color theme="1"/>
        <rFont val="Roboto"/>
      </rPr>
      <t xml:space="preserve">(max 25 €/mese) </t>
    </r>
  </si>
  <si>
    <r>
      <rPr>
        <b/>
        <sz val="10"/>
        <color theme="1"/>
        <rFont val="Roboto"/>
      </rPr>
      <t>Canone applicato</t>
    </r>
    <r>
      <rPr>
        <sz val="10"/>
        <color theme="1"/>
        <rFont val="Roboto"/>
      </rPr>
      <t xml:space="preserve"> dal contratto di </t>
    </r>
    <r>
      <rPr>
        <b/>
        <sz val="10"/>
        <color theme="1"/>
        <rFont val="Roboto"/>
      </rPr>
      <t>locazione</t>
    </r>
    <r>
      <rPr>
        <sz val="10"/>
        <color theme="1"/>
        <rFont val="Roboto"/>
      </rPr>
      <t xml:space="preserve">
(€/mese)</t>
    </r>
  </si>
  <si>
    <r>
      <rPr>
        <b/>
        <sz val="10"/>
        <color theme="1"/>
        <rFont val="Roboto"/>
      </rPr>
      <t>Canone applicato</t>
    </r>
    <r>
      <rPr>
        <sz val="10"/>
        <color theme="1"/>
        <rFont val="Roboto"/>
      </rPr>
      <t xml:space="preserve"> dal contratto di </t>
    </r>
    <r>
      <rPr>
        <b/>
        <sz val="10"/>
        <color theme="1"/>
        <rFont val="Roboto"/>
      </rPr>
      <t>locazione</t>
    </r>
    <r>
      <rPr>
        <sz val="10"/>
        <color theme="1"/>
        <rFont val="Roboto"/>
      </rPr>
      <t xml:space="preserve">
(€/anno)</t>
    </r>
  </si>
  <si>
    <t>QUADRO DI SINTESI</t>
  </si>
  <si>
    <t>TOTALE RICONOSCIBILE</t>
  </si>
  <si>
    <t>CONTRATTI MODALITA' A</t>
  </si>
  <si>
    <r>
      <rPr>
        <b/>
        <sz val="10"/>
        <color theme="1"/>
        <rFont val="Roboto"/>
      </rPr>
      <t xml:space="preserve">Contributo servizi gestione </t>
    </r>
    <r>
      <rPr>
        <sz val="10"/>
        <color theme="1"/>
        <rFont val="Roboto"/>
      </rPr>
      <t xml:space="preserve">riconosciuto da § 6.1.2
</t>
    </r>
    <r>
      <rPr>
        <b/>
        <sz val="10"/>
        <color theme="1"/>
        <rFont val="Roboto"/>
      </rPr>
      <t xml:space="preserve">(max 15 €/mese) </t>
    </r>
  </si>
  <si>
    <t>ID contratto</t>
  </si>
  <si>
    <t>1° ANNO</t>
  </si>
  <si>
    <t>CONTRIBUTO 1° ANNO</t>
  </si>
  <si>
    <t xml:space="preserve">ENTE </t>
  </si>
  <si>
    <t>CANONE</t>
  </si>
  <si>
    <t>CONTRIBUTO 2° ANNO</t>
  </si>
  <si>
    <r>
      <rPr>
        <b/>
        <sz val="10"/>
        <color theme="1"/>
        <rFont val="Roboto"/>
      </rPr>
      <t xml:space="preserve">Contributo mensile </t>
    </r>
    <r>
      <rPr>
        <sz val="10"/>
        <color theme="1"/>
        <rFont val="Roboto"/>
      </rPr>
      <t xml:space="preserve">
(§ 5.4.3 Regolamento)
</t>
    </r>
    <r>
      <rPr>
        <sz val="10"/>
        <color rgb="FFFF0000"/>
        <rFont val="Roboto"/>
      </rPr>
      <t>liquidato a tutto il ___________</t>
    </r>
    <r>
      <rPr>
        <sz val="10"/>
        <color theme="1"/>
        <rFont val="Roboto"/>
      </rPr>
      <t xml:space="preserve">
€/mese</t>
    </r>
  </si>
  <si>
    <r>
      <rPr>
        <b/>
        <sz val="10"/>
        <color theme="1"/>
        <rFont val="Roboto"/>
      </rPr>
      <t xml:space="preserve">Numero mensilità contributo </t>
    </r>
    <r>
      <rPr>
        <sz val="10"/>
        <color theme="1"/>
        <rFont val="Roboto"/>
      </rPr>
      <t xml:space="preserve">
(§ 5.4.3 Regolamento)
</t>
    </r>
    <r>
      <rPr>
        <sz val="10"/>
        <color rgb="FFFF0000"/>
        <rFont val="Roboto"/>
      </rPr>
      <t>liquidate a tutto il ___________</t>
    </r>
  </si>
  <si>
    <t>Totale riconoscibile da RER (anno)</t>
  </si>
  <si>
    <t>Quota rimanente RER (anno)</t>
  </si>
  <si>
    <r>
      <rPr>
        <b/>
        <sz val="10"/>
        <color theme="1"/>
        <rFont val="Roboto"/>
      </rPr>
      <t xml:space="preserve">ISEE </t>
    </r>
    <r>
      <rPr>
        <sz val="10"/>
        <color theme="1"/>
        <rFont val="Roboto"/>
      </rPr>
      <t xml:space="preserve">
(§ 5.4.1 Regolamento)</t>
    </r>
  </si>
  <si>
    <t>CONTRIBUTO 3° ANNO</t>
  </si>
  <si>
    <t>CONTRIBUTO 4° ANNO</t>
  </si>
  <si>
    <r>
      <rPr>
        <b/>
        <sz val="10"/>
        <rFont val="Roboto"/>
      </rPr>
      <t>Canone applicato</t>
    </r>
    <r>
      <rPr>
        <sz val="10"/>
        <rFont val="Roboto"/>
      </rPr>
      <t xml:space="preserve"> dal contratto di locazione o di </t>
    </r>
    <r>
      <rPr>
        <b/>
        <sz val="10"/>
        <rFont val="Roboto"/>
      </rPr>
      <t>sublocazione</t>
    </r>
    <r>
      <rPr>
        <sz val="10"/>
        <rFont val="Roboto"/>
      </rPr>
      <t xml:space="preserve">
(€/mese)</t>
    </r>
  </si>
  <si>
    <r>
      <rPr>
        <b/>
        <sz val="10"/>
        <rFont val="Roboto"/>
      </rPr>
      <t>Canone applicato</t>
    </r>
    <r>
      <rPr>
        <sz val="10"/>
        <rFont val="Roboto"/>
      </rPr>
      <t xml:space="preserve"> dal contratto di locazione o di </t>
    </r>
    <r>
      <rPr>
        <b/>
        <sz val="10"/>
        <rFont val="Roboto"/>
      </rPr>
      <t>sublocazione</t>
    </r>
    <r>
      <rPr>
        <sz val="10"/>
        <rFont val="Roboto"/>
      </rPr>
      <t xml:space="preserve">
(€/anno)</t>
    </r>
  </si>
  <si>
    <r>
      <rPr>
        <b/>
        <sz val="10"/>
        <rFont val="Roboto"/>
      </rPr>
      <t xml:space="preserve">Numero 
componenti 
</t>
    </r>
    <r>
      <rPr>
        <sz val="10"/>
        <rFont val="Roboto"/>
      </rPr>
      <t>Nucleo 
Familiare</t>
    </r>
  </si>
  <si>
    <r>
      <rPr>
        <b/>
        <sz val="10"/>
        <rFont val="Roboto"/>
      </rPr>
      <t xml:space="preserve">Numero componenti </t>
    </r>
    <r>
      <rPr>
        <sz val="10"/>
        <rFont val="Roboto"/>
      </rPr>
      <t xml:space="preserve">
Nucleo 
Familiare 
</t>
    </r>
    <r>
      <rPr>
        <b/>
        <sz val="10"/>
        <rFont val="Roboto"/>
      </rPr>
      <t>&lt; 18 anni</t>
    </r>
  </si>
  <si>
    <r>
      <rPr>
        <b/>
        <sz val="10"/>
        <rFont val="Roboto"/>
      </rPr>
      <t xml:space="preserve">Numero componenti </t>
    </r>
    <r>
      <rPr>
        <sz val="10"/>
        <rFont val="Roboto"/>
      </rPr>
      <t xml:space="preserve">
Nucleo 
Familiare 
</t>
    </r>
    <r>
      <rPr>
        <b/>
        <sz val="10"/>
        <rFont val="Roboto"/>
      </rPr>
      <t>disabili</t>
    </r>
  </si>
  <si>
    <r>
      <rPr>
        <b/>
        <sz val="10"/>
        <rFont val="Roboto"/>
      </rPr>
      <t xml:space="preserve">Numero componenti </t>
    </r>
    <r>
      <rPr>
        <sz val="10"/>
        <rFont val="Roboto"/>
      </rPr>
      <t xml:space="preserve">
Nucleo  
Familiare 
</t>
    </r>
    <r>
      <rPr>
        <b/>
        <sz val="10"/>
        <rFont val="Roboto"/>
      </rPr>
      <t>&gt; 65 anni</t>
    </r>
  </si>
  <si>
    <r>
      <rPr>
        <b/>
        <sz val="10"/>
        <rFont val="Roboto"/>
      </rPr>
      <t xml:space="preserve">ISEE </t>
    </r>
    <r>
      <rPr>
        <sz val="10"/>
        <rFont val="Roboto"/>
      </rPr>
      <t xml:space="preserve">
(§ 5.4.1 Regolamento)</t>
    </r>
  </si>
  <si>
    <r>
      <rPr>
        <b/>
        <sz val="10"/>
        <rFont val="Roboto"/>
      </rPr>
      <t>Fascia ISEE</t>
    </r>
    <r>
      <rPr>
        <sz val="10"/>
        <rFont val="Roboto"/>
      </rPr>
      <t xml:space="preserve">
(§ 5.4.3 Regolamento )
</t>
    </r>
  </si>
  <si>
    <r>
      <t xml:space="preserve">Eventuale </t>
    </r>
    <r>
      <rPr>
        <b/>
        <sz val="10"/>
        <rFont val="Roboto"/>
      </rPr>
      <t xml:space="preserve">contributo RER </t>
    </r>
    <r>
      <rPr>
        <sz val="10"/>
        <rFont val="Roboto"/>
      </rPr>
      <t xml:space="preserve">
(§ 5.4.3 Regolamento)
€/mese</t>
    </r>
  </si>
  <si>
    <r>
      <rPr>
        <b/>
        <sz val="10"/>
        <color theme="1"/>
        <rFont val="Roboto"/>
      </rPr>
      <t xml:space="preserve">ISE -Reddito Familiare Netto </t>
    </r>
    <r>
      <rPr>
        <sz val="10"/>
        <color theme="1"/>
        <rFont val="Roboto"/>
      </rPr>
      <t xml:space="preserve">
(§ 2 Regolamento)
</t>
    </r>
  </si>
  <si>
    <r>
      <rPr>
        <b/>
        <sz val="10"/>
        <rFont val="Roboto"/>
      </rPr>
      <t xml:space="preserve">ISE -Reddito Familiare Netto </t>
    </r>
    <r>
      <rPr>
        <sz val="10"/>
        <rFont val="Roboto"/>
      </rPr>
      <t xml:space="preserve">
(§ 2 Regolamento)
</t>
    </r>
  </si>
  <si>
    <t>Verifica di sostenibilità canone</t>
  </si>
  <si>
    <r>
      <rPr>
        <b/>
        <sz val="10"/>
        <rFont val="Roboto"/>
      </rPr>
      <t xml:space="preserve">Contributo mensile </t>
    </r>
    <r>
      <rPr>
        <sz val="10"/>
        <rFont val="Roboto"/>
      </rPr>
      <t xml:space="preserve">
(§ 5.4.3 Regolamento)
</t>
    </r>
    <r>
      <rPr>
        <sz val="10"/>
        <color rgb="FFFF0000"/>
        <rFont val="Roboto"/>
      </rPr>
      <t>liquidato a tutto il ___________</t>
    </r>
    <r>
      <rPr>
        <sz val="10"/>
        <rFont val="Roboto"/>
      </rPr>
      <t xml:space="preserve">
€/mese</t>
    </r>
  </si>
  <si>
    <r>
      <rPr>
        <b/>
        <sz val="10"/>
        <rFont val="Roboto"/>
      </rPr>
      <t xml:space="preserve">Numero mensilità contributo </t>
    </r>
    <r>
      <rPr>
        <sz val="10"/>
        <rFont val="Roboto"/>
      </rPr>
      <t xml:space="preserve">
(§ 5.4.3 Regolamento)
</t>
    </r>
    <r>
      <rPr>
        <sz val="10"/>
        <color rgb="FFFF0000"/>
        <rFont val="Roboto"/>
      </rPr>
      <t>liquidate a tutto il ___________</t>
    </r>
  </si>
  <si>
    <r>
      <rPr>
        <b/>
        <sz val="10"/>
        <rFont val="Roboto"/>
      </rPr>
      <t>Verifica totale liquidato</t>
    </r>
    <r>
      <rPr>
        <sz val="10"/>
        <rFont val="Roboto"/>
      </rPr>
      <t xml:space="preserve"> Utilizzatore </t>
    </r>
    <r>
      <rPr>
        <sz val="10"/>
        <color rgb="FFFF0000"/>
        <rFont val="Roboto"/>
      </rPr>
      <t>a tutto il ____________</t>
    </r>
    <r>
      <rPr>
        <sz val="10"/>
        <rFont val="Roboto"/>
      </rPr>
      <t xml:space="preserve">
</t>
    </r>
    <r>
      <rPr>
        <b/>
        <sz val="10"/>
        <rFont val="Roboto"/>
      </rPr>
      <t>(NB: il totale non può eccedere i massimali di cui al § 5.4.3)</t>
    </r>
  </si>
  <si>
    <t>CONTRIBUTO 5° ANNO</t>
  </si>
  <si>
    <t>CONTRIBUTO 6° ANNO</t>
  </si>
  <si>
    <t>CONTRIBUTO 7° ANNO</t>
  </si>
  <si>
    <r>
      <rPr>
        <b/>
        <sz val="10"/>
        <color theme="1"/>
        <rFont val="Roboto"/>
      </rPr>
      <t>Fascia ISEE</t>
    </r>
    <r>
      <rPr>
        <sz val="10"/>
        <color theme="1"/>
        <rFont val="Roboto"/>
      </rPr>
      <t xml:space="preserve">
(§ 5.4.3 Regolamento)
</t>
    </r>
  </si>
  <si>
    <t>2° ANNO</t>
  </si>
  <si>
    <t>3° ANNO</t>
  </si>
  <si>
    <t>4° ANNO</t>
  </si>
  <si>
    <t>5° ANNO</t>
  </si>
  <si>
    <t>6° ANNO</t>
  </si>
  <si>
    <t>7° ANNO</t>
  </si>
  <si>
    <t>A01</t>
  </si>
  <si>
    <t>A02</t>
  </si>
  <si>
    <t>A03</t>
  </si>
  <si>
    <t>A04</t>
  </si>
  <si>
    <t>A05</t>
  </si>
  <si>
    <t>A06</t>
  </si>
  <si>
    <t>A07</t>
  </si>
  <si>
    <t>A08</t>
  </si>
  <si>
    <t>A09</t>
  </si>
  <si>
    <t>A10</t>
  </si>
  <si>
    <t>A11</t>
  </si>
  <si>
    <t>A12</t>
  </si>
  <si>
    <t>A13</t>
  </si>
  <si>
    <t>A14</t>
  </si>
  <si>
    <t>A15</t>
  </si>
  <si>
    <t>A16</t>
  </si>
  <si>
    <t>A17</t>
  </si>
  <si>
    <t>A18</t>
  </si>
  <si>
    <t>A19</t>
  </si>
  <si>
    <t>A20</t>
  </si>
  <si>
    <t>B01</t>
  </si>
  <si>
    <t>B02</t>
  </si>
  <si>
    <t>B03</t>
  </si>
  <si>
    <t>B04</t>
  </si>
  <si>
    <t>B05</t>
  </si>
  <si>
    <t>B06</t>
  </si>
  <si>
    <t>B07</t>
  </si>
  <si>
    <t>B08</t>
  </si>
  <si>
    <t>B09</t>
  </si>
  <si>
    <t>B10</t>
  </si>
  <si>
    <t>B11</t>
  </si>
  <si>
    <t>B12</t>
  </si>
  <si>
    <t>B13</t>
  </si>
  <si>
    <t>B14</t>
  </si>
  <si>
    <t>B15</t>
  </si>
  <si>
    <t>B16</t>
  </si>
  <si>
    <t>B17</t>
  </si>
  <si>
    <t>B18</t>
  </si>
  <si>
    <t>B19</t>
  </si>
  <si>
    <t>B20</t>
  </si>
  <si>
    <t>C01</t>
  </si>
  <si>
    <t>C02</t>
  </si>
  <si>
    <t>C03</t>
  </si>
  <si>
    <t>C04</t>
  </si>
  <si>
    <t>C05</t>
  </si>
  <si>
    <t>C06</t>
  </si>
  <si>
    <t>C07</t>
  </si>
  <si>
    <t>C08</t>
  </si>
  <si>
    <t>C09</t>
  </si>
  <si>
    <t>C10</t>
  </si>
  <si>
    <t>C11</t>
  </si>
  <si>
    <t>C12</t>
  </si>
  <si>
    <t>C13</t>
  </si>
  <si>
    <t>C14</t>
  </si>
  <si>
    <t>C15</t>
  </si>
  <si>
    <t>C16</t>
  </si>
  <si>
    <t>C17</t>
  </si>
  <si>
    <t>C18</t>
  </si>
  <si>
    <t>C19</t>
  </si>
  <si>
    <t>C20</t>
  </si>
  <si>
    <t>ID contratto (inserire ID a seconda della modalità A, B o C, riportato in colonna A; ad esempio: A01, B10, C12)</t>
  </si>
  <si>
    <t>Totale riconoscibile per Utilizzatore 
4° ANNO</t>
  </si>
  <si>
    <t>Totale riconoscibile per Utilizzatore 
3° ANNO</t>
  </si>
  <si>
    <t>Totale riconoscibile per Utilizzatore 
2° ANNO</t>
  </si>
  <si>
    <t>Totale riconoscibile per Utilizzatore 
1° ANNO</t>
  </si>
  <si>
    <t>Totale riconoscibile per Utilizzatore 
5° ANNO</t>
  </si>
  <si>
    <t>Totale riconoscibile per Utilizzatore 
6° ANNO</t>
  </si>
  <si>
    <t>Totale riconoscibile per Utilizzatore 
7° ANNO</t>
  </si>
  <si>
    <t>CONTRATTI IN MODALITA' A: RIEPILOGO SPESE SOSTENUTE</t>
  </si>
  <si>
    <t>CONTRATTI IN MODALITA' B: RIEPILOGO SPESE SOSTENUTE</t>
  </si>
  <si>
    <t>CONTRATTI IN MODALITA' C: RIEPILOGO SPESE SOSTENUTE</t>
  </si>
  <si>
    <t>B</t>
  </si>
  <si>
    <r>
      <rPr>
        <b/>
        <sz val="10"/>
        <color theme="1"/>
        <rFont val="Roboto"/>
      </rPr>
      <t xml:space="preserve">Contributo servizi gestione SOCIALE </t>
    </r>
    <r>
      <rPr>
        <sz val="10"/>
        <color theme="1"/>
        <rFont val="Roboto"/>
      </rPr>
      <t xml:space="preserve">riconosciuto da § 6.1.2
</t>
    </r>
    <r>
      <rPr>
        <b/>
        <sz val="10"/>
        <color theme="1"/>
        <rFont val="Roboto"/>
      </rPr>
      <t xml:space="preserve">(max 10 €/mese) </t>
    </r>
  </si>
  <si>
    <t>N.B. 
INDICARE SOLTANTO I CONTRIBUTI A CARICO DI REGIONE EMILIA-ROMAGNA
NON COMPILARE LE CELLE CAMPITE IN GRIGIO IN QUANTO CONTENENTI FORMULE</t>
  </si>
  <si>
    <t>CONTRIBUTI PER GLI UTILIZZATORI - PER TUTTE LE MODALITA'</t>
  </si>
  <si>
    <t>N.B.
NON COMPILARE LE CELLE CAMPITE IN GRIGIO IN QUANTO CONTENENTI FORMULE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</si>
</sst>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€&quot;_-;\-* #,##0.00\ &quot;€&quot;_-;_-* &quot;-&quot;??\ &quot;€&quot;_-;_-@_-"/>
    <numFmt numFmtId="164" formatCode="_-* #,##0\ &quot;€&quot;_-;\-* #,##0\ &quot;€&quot;_-;_-* &quot;-&quot;??\ &quot;€&quot;_-;_-@_-"/>
    <numFmt numFmtId="165" formatCode="#,##0_ ;\-#,##0\ "/>
    <numFmt numFmtId="166" formatCode="0.000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color theme="1"/>
      <name val="Roboto"/>
    </font>
    <font>
      <sz val="10"/>
      <color rgb="FFFF0000"/>
      <name val="Roboto"/>
    </font>
    <font>
      <u/>
      <sz val="10"/>
      <color theme="1"/>
      <name val="Roboto"/>
    </font>
    <font>
      <b/>
      <sz val="10"/>
      <color theme="1"/>
      <name val="Roboto"/>
    </font>
    <font>
      <sz val="8"/>
      <name val="Calibri"/>
      <family val="2"/>
      <scheme val="minor"/>
    </font>
    <font>
      <sz val="10"/>
      <color theme="1"/>
      <name val="Aptos Narrow"/>
      <family val="2"/>
    </font>
    <font>
      <strike/>
      <sz val="10"/>
      <color theme="1"/>
      <name val="Roboto"/>
    </font>
    <font>
      <sz val="10"/>
      <name val="Roboto"/>
    </font>
    <font>
      <b/>
      <sz val="12"/>
      <color theme="0"/>
      <name val="Roboto"/>
    </font>
    <font>
      <sz val="9"/>
      <color theme="1"/>
      <name val="Roboto"/>
    </font>
    <font>
      <b/>
      <i/>
      <sz val="10"/>
      <color theme="0"/>
      <name val="Roboto"/>
    </font>
    <font>
      <sz val="11"/>
      <color rgb="FFFF0000"/>
      <name val="Aptos Narrow"/>
      <family val="2"/>
    </font>
    <font>
      <b/>
      <sz val="11"/>
      <color rgb="FFFF0000"/>
      <name val="Roboto"/>
    </font>
    <font>
      <b/>
      <sz val="11"/>
      <color theme="1"/>
      <name val="Calibri"/>
      <family val="2"/>
      <scheme val="minor"/>
    </font>
    <font>
      <b/>
      <sz val="12"/>
      <name val="Roboto"/>
    </font>
    <font>
      <b/>
      <sz val="10"/>
      <name val="Roboto"/>
    </font>
    <font>
      <b/>
      <i/>
      <sz val="10"/>
      <name val="Roboto"/>
    </font>
    <font>
      <sz val="12"/>
      <color rgb="FFFF0000"/>
      <name val="Roboto"/>
    </font>
    <font>
      <sz val="11"/>
      <color rgb="FFFF0000"/>
      <name val="Calibri"/>
      <family val="2"/>
      <scheme val="minor"/>
    </font>
    <font>
      <b/>
      <sz val="11"/>
      <color theme="1"/>
      <name val="Roboto"/>
    </font>
  </fonts>
  <fills count="20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E4D2F2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theme="0"/>
      </top>
      <bottom/>
      <diagonal/>
    </border>
    <border>
      <left style="medium">
        <color indexed="64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 style="medium">
        <color indexed="64"/>
      </right>
      <top style="thin">
        <color indexed="64"/>
      </top>
      <bottom style="thin">
        <color theme="0"/>
      </bottom>
      <diagonal/>
    </border>
    <border>
      <left style="medium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medium">
        <color indexed="64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2" fillId="0" borderId="0"/>
    <xf numFmtId="9" fontId="1" fillId="0" borderId="0" applyFont="0" applyFill="0" applyBorder="0" applyAlignment="0" applyProtection="0"/>
  </cellStyleXfs>
  <cellXfs count="204">
    <xf numFmtId="0" fontId="0" fillId="0" borderId="0" xfId="0"/>
    <xf numFmtId="0" fontId="3" fillId="0" borderId="0" xfId="0" applyFont="1"/>
    <xf numFmtId="0" fontId="3" fillId="0" borderId="2" xfId="0" applyFont="1" applyBorder="1" applyAlignment="1">
      <alignment horizontal="center" vertical="center"/>
    </xf>
    <xf numFmtId="164" fontId="3" fillId="0" borderId="2" xfId="1" applyNumberFormat="1" applyFont="1" applyBorder="1" applyAlignment="1">
      <alignment vertical="center"/>
    </xf>
    <xf numFmtId="0" fontId="3" fillId="0" borderId="2" xfId="0" applyFont="1" applyBorder="1" applyAlignment="1">
      <alignment vertical="center"/>
    </xf>
    <xf numFmtId="44" fontId="3" fillId="0" borderId="2" xfId="1" applyFont="1" applyBorder="1" applyAlignment="1">
      <alignment vertical="center"/>
    </xf>
    <xf numFmtId="0" fontId="3" fillId="0" borderId="0" xfId="0" applyFont="1" applyAlignment="1">
      <alignment wrapText="1"/>
    </xf>
    <xf numFmtId="49" fontId="3" fillId="0" borderId="2" xfId="0" applyNumberFormat="1" applyFont="1" applyBorder="1" applyAlignment="1">
      <alignment horizontal="center" vertical="center" wrapText="1"/>
    </xf>
    <xf numFmtId="164" fontId="3" fillId="0" borderId="2" xfId="1" applyNumberFormat="1" applyFont="1" applyFill="1" applyBorder="1" applyAlignment="1">
      <alignment vertical="center"/>
    </xf>
    <xf numFmtId="44" fontId="4" fillId="0" borderId="0" xfId="1" applyFont="1" applyFill="1"/>
    <xf numFmtId="0" fontId="9" fillId="0" borderId="0" xfId="0" applyFont="1"/>
    <xf numFmtId="14" fontId="10" fillId="0" borderId="2" xfId="0" applyNumberFormat="1" applyFont="1" applyBorder="1" applyAlignment="1">
      <alignment horizontal="center" vertical="center"/>
    </xf>
    <xf numFmtId="0" fontId="10" fillId="0" borderId="2" xfId="0" applyFont="1" applyBorder="1" applyAlignment="1">
      <alignment horizontal="center" wrapText="1"/>
    </xf>
    <xf numFmtId="0" fontId="10" fillId="0" borderId="2" xfId="0" applyFont="1" applyBorder="1" applyAlignment="1">
      <alignment horizontal="center" vertical="center" wrapText="1"/>
    </xf>
    <xf numFmtId="14" fontId="10" fillId="0" borderId="2" xfId="0" applyNumberFormat="1" applyFont="1" applyBorder="1" applyAlignment="1">
      <alignment horizontal="center" vertical="center" wrapText="1"/>
    </xf>
    <xf numFmtId="49" fontId="10" fillId="0" borderId="2" xfId="0" applyNumberFormat="1" applyFont="1" applyBorder="1" applyAlignment="1">
      <alignment horizontal="center" vertical="center" wrapText="1"/>
    </xf>
    <xf numFmtId="44" fontId="3" fillId="0" borderId="2" xfId="1" applyFont="1" applyBorder="1" applyAlignment="1">
      <alignment horizontal="center" vertical="center"/>
    </xf>
    <xf numFmtId="0" fontId="11" fillId="10" borderId="2" xfId="0" applyFont="1" applyFill="1" applyBorder="1" applyAlignment="1">
      <alignment horizontal="center" vertical="center" wrapText="1"/>
    </xf>
    <xf numFmtId="0" fontId="11" fillId="12" borderId="2" xfId="0" applyFont="1" applyFill="1" applyBorder="1" applyAlignment="1">
      <alignment horizontal="center" vertical="center" wrapText="1"/>
    </xf>
    <xf numFmtId="0" fontId="11" fillId="0" borderId="0" xfId="0" applyFont="1"/>
    <xf numFmtId="44" fontId="3" fillId="0" borderId="2" xfId="1" applyFont="1" applyFill="1" applyBorder="1" applyAlignment="1">
      <alignment vertical="center"/>
    </xf>
    <xf numFmtId="44" fontId="3" fillId="0" borderId="2" xfId="1" applyFont="1" applyFill="1" applyBorder="1" applyAlignment="1">
      <alignment horizontal="right" vertical="center"/>
    </xf>
    <xf numFmtId="0" fontId="3" fillId="0" borderId="2" xfId="0" applyFont="1" applyBorder="1" applyAlignment="1">
      <alignment horizontal="center" vertical="justify"/>
    </xf>
    <xf numFmtId="0" fontId="11" fillId="3" borderId="11" xfId="0" applyFont="1" applyFill="1" applyBorder="1" applyAlignment="1">
      <alignment horizontal="center" vertical="center"/>
    </xf>
    <xf numFmtId="0" fontId="11" fillId="3" borderId="12" xfId="0" applyFont="1" applyFill="1" applyBorder="1" applyAlignment="1">
      <alignment horizontal="center" vertical="center"/>
    </xf>
    <xf numFmtId="0" fontId="6" fillId="0" borderId="0" xfId="0" applyFont="1"/>
    <xf numFmtId="49" fontId="6" fillId="0" borderId="0" xfId="0" applyNumberFormat="1" applyFont="1" applyAlignment="1">
      <alignment horizontal="center" vertical="center" wrapText="1"/>
    </xf>
    <xf numFmtId="164" fontId="6" fillId="0" borderId="0" xfId="0" applyNumberFormat="1" applyFont="1"/>
    <xf numFmtId="44" fontId="6" fillId="0" borderId="0" xfId="0" applyNumberFormat="1" applyFont="1" applyAlignment="1">
      <alignment vertical="center"/>
    </xf>
    <xf numFmtId="44" fontId="3" fillId="0" borderId="2" xfId="0" applyNumberFormat="1" applyFont="1" applyBorder="1" applyAlignment="1">
      <alignment horizontal="center" vertical="center"/>
    </xf>
    <xf numFmtId="44" fontId="3" fillId="0" borderId="2" xfId="0" applyNumberFormat="1" applyFont="1" applyBorder="1" applyAlignment="1">
      <alignment vertical="center"/>
    </xf>
    <xf numFmtId="0" fontId="3" fillId="11" borderId="10" xfId="0" applyFont="1" applyFill="1" applyBorder="1" applyAlignment="1">
      <alignment horizontal="center" vertical="center" wrapText="1"/>
    </xf>
    <xf numFmtId="44" fontId="12" fillId="0" borderId="2" xfId="0" applyNumberFormat="1" applyFont="1" applyBorder="1" applyAlignment="1">
      <alignment horizontal="center" vertical="justify"/>
    </xf>
    <xf numFmtId="0" fontId="11" fillId="8" borderId="2" xfId="0" applyFont="1" applyFill="1" applyBorder="1" applyAlignment="1">
      <alignment horizontal="center" vertical="center"/>
    </xf>
    <xf numFmtId="0" fontId="13" fillId="8" borderId="2" xfId="0" applyFont="1" applyFill="1" applyBorder="1" applyAlignment="1">
      <alignment horizontal="center" vertical="center"/>
    </xf>
    <xf numFmtId="0" fontId="12" fillId="0" borderId="2" xfId="0" applyFont="1" applyBorder="1" applyAlignment="1">
      <alignment horizontal="center" vertical="justify"/>
    </xf>
    <xf numFmtId="0" fontId="3" fillId="13" borderId="2" xfId="0" applyFont="1" applyFill="1" applyBorder="1" applyAlignment="1">
      <alignment horizontal="center" vertical="center" wrapText="1"/>
    </xf>
    <xf numFmtId="0" fontId="11" fillId="3" borderId="10" xfId="0" applyFont="1" applyFill="1" applyBorder="1" applyAlignment="1">
      <alignment vertical="center"/>
    </xf>
    <xf numFmtId="0" fontId="3" fillId="0" borderId="0" xfId="0" applyFont="1" applyAlignment="1">
      <alignment horizontal="center" vertical="justify"/>
    </xf>
    <xf numFmtId="0" fontId="14" fillId="0" borderId="0" xfId="0" applyFont="1"/>
    <xf numFmtId="44" fontId="3" fillId="0" borderId="3" xfId="0" applyNumberFormat="1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justify" wrapText="1"/>
    </xf>
    <xf numFmtId="44" fontId="15" fillId="0" borderId="0" xfId="0" applyNumberFormat="1" applyFont="1"/>
    <xf numFmtId="0" fontId="11" fillId="10" borderId="4" xfId="0" applyFont="1" applyFill="1" applyBorder="1" applyAlignment="1">
      <alignment horizontal="center" vertical="center" wrapText="1"/>
    </xf>
    <xf numFmtId="0" fontId="11" fillId="10" borderId="6" xfId="0" applyFont="1" applyFill="1" applyBorder="1" applyAlignment="1">
      <alignment horizontal="center" vertical="center" wrapText="1"/>
    </xf>
    <xf numFmtId="0" fontId="11" fillId="10" borderId="5" xfId="0" applyFont="1" applyFill="1" applyBorder="1" applyAlignment="1">
      <alignment horizontal="center" vertical="center" wrapText="1"/>
    </xf>
    <xf numFmtId="0" fontId="11" fillId="12" borderId="4" xfId="0" applyFont="1" applyFill="1" applyBorder="1" applyAlignment="1">
      <alignment horizontal="center" vertical="center" wrapText="1"/>
    </xf>
    <xf numFmtId="0" fontId="11" fillId="12" borderId="6" xfId="0" applyFont="1" applyFill="1" applyBorder="1" applyAlignment="1">
      <alignment horizontal="center" vertical="center" wrapText="1"/>
    </xf>
    <xf numFmtId="0" fontId="11" fillId="12" borderId="5" xfId="0" applyFont="1" applyFill="1" applyBorder="1" applyAlignment="1">
      <alignment horizontal="center" vertical="center" wrapText="1"/>
    </xf>
    <xf numFmtId="0" fontId="11" fillId="4" borderId="4" xfId="0" applyFont="1" applyFill="1" applyBorder="1" applyAlignment="1">
      <alignment horizontal="center" vertical="center"/>
    </xf>
    <xf numFmtId="0" fontId="11" fillId="4" borderId="6" xfId="0" applyFont="1" applyFill="1" applyBorder="1" applyAlignment="1">
      <alignment horizontal="center" vertical="center"/>
    </xf>
    <xf numFmtId="44" fontId="3" fillId="16" borderId="2" xfId="1" applyFont="1" applyFill="1" applyBorder="1" applyAlignment="1">
      <alignment horizontal="center" vertical="center"/>
    </xf>
    <xf numFmtId="164" fontId="3" fillId="16" borderId="2" xfId="0" applyNumberFormat="1" applyFont="1" applyFill="1" applyBorder="1" applyAlignment="1">
      <alignment vertical="center"/>
    </xf>
    <xf numFmtId="0" fontId="3" fillId="16" borderId="2" xfId="0" applyFont="1" applyFill="1" applyBorder="1" applyAlignment="1">
      <alignment horizontal="center" vertical="justify"/>
    </xf>
    <xf numFmtId="9" fontId="3" fillId="16" borderId="2" xfId="3" applyFont="1" applyFill="1" applyBorder="1" applyAlignment="1">
      <alignment horizontal="center" vertical="center"/>
    </xf>
    <xf numFmtId="44" fontId="3" fillId="16" borderId="2" xfId="0" applyNumberFormat="1" applyFont="1" applyFill="1" applyBorder="1" applyAlignment="1">
      <alignment horizontal="center" vertical="center"/>
    </xf>
    <xf numFmtId="44" fontId="3" fillId="16" borderId="2" xfId="0" applyNumberFormat="1" applyFont="1" applyFill="1" applyBorder="1" applyAlignment="1">
      <alignment vertical="center"/>
    </xf>
    <xf numFmtId="44" fontId="3" fillId="16" borderId="2" xfId="0" applyNumberFormat="1" applyFont="1" applyFill="1" applyBorder="1" applyAlignment="1">
      <alignment horizontal="left" vertical="center" indent="2"/>
    </xf>
    <xf numFmtId="164" fontId="3" fillId="16" borderId="2" xfId="1" applyNumberFormat="1" applyFont="1" applyFill="1" applyBorder="1" applyAlignment="1">
      <alignment vertical="center"/>
    </xf>
    <xf numFmtId="44" fontId="6" fillId="16" borderId="0" xfId="0" applyNumberFormat="1" applyFont="1" applyFill="1" applyAlignment="1">
      <alignment vertical="center"/>
    </xf>
    <xf numFmtId="0" fontId="11" fillId="17" borderId="6" xfId="0" applyFont="1" applyFill="1" applyBorder="1" applyAlignment="1">
      <alignment horizontal="center" vertical="center"/>
    </xf>
    <xf numFmtId="0" fontId="11" fillId="17" borderId="5" xfId="0" applyFont="1" applyFill="1" applyBorder="1" applyAlignment="1">
      <alignment horizontal="center" vertical="center"/>
    </xf>
    <xf numFmtId="9" fontId="3" fillId="16" borderId="2" xfId="3" applyFont="1" applyFill="1" applyBorder="1" applyAlignment="1">
      <alignment horizontal="center" vertical="justify"/>
    </xf>
    <xf numFmtId="44" fontId="3" fillId="16" borderId="2" xfId="1" applyFont="1" applyFill="1" applyBorder="1" applyAlignment="1">
      <alignment horizontal="right" vertical="center"/>
    </xf>
    <xf numFmtId="49" fontId="3" fillId="0" borderId="0" xfId="0" applyNumberFormat="1" applyFont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/>
    </xf>
    <xf numFmtId="0" fontId="11" fillId="3" borderId="15" xfId="0" applyFont="1" applyFill="1" applyBorder="1" applyAlignment="1">
      <alignment horizontal="center" vertical="center"/>
    </xf>
    <xf numFmtId="0" fontId="11" fillId="3" borderId="0" xfId="0" applyFont="1" applyFill="1" applyAlignment="1">
      <alignment horizontal="center" vertical="center"/>
    </xf>
    <xf numFmtId="0" fontId="11" fillId="3" borderId="14" xfId="0" applyFont="1" applyFill="1" applyBorder="1" applyAlignment="1">
      <alignment horizontal="center" vertical="center"/>
    </xf>
    <xf numFmtId="0" fontId="11" fillId="8" borderId="16" xfId="0" applyFont="1" applyFill="1" applyBorder="1" applyAlignment="1">
      <alignment horizontal="center" vertical="center"/>
    </xf>
    <xf numFmtId="0" fontId="13" fillId="8" borderId="16" xfId="0" applyFont="1" applyFill="1" applyBorder="1" applyAlignment="1">
      <alignment horizontal="center" vertical="center"/>
    </xf>
    <xf numFmtId="0" fontId="17" fillId="17" borderId="2" xfId="0" applyFont="1" applyFill="1" applyBorder="1" applyAlignment="1">
      <alignment horizontal="center" vertical="center"/>
    </xf>
    <xf numFmtId="0" fontId="19" fillId="17" borderId="2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44" fontId="3" fillId="0" borderId="5" xfId="1" applyFont="1" applyFill="1" applyBorder="1" applyAlignment="1">
      <alignment vertical="center"/>
    </xf>
    <xf numFmtId="0" fontId="11" fillId="8" borderId="22" xfId="0" applyFont="1" applyFill="1" applyBorder="1" applyAlignment="1">
      <alignment horizontal="center" vertical="center"/>
    </xf>
    <xf numFmtId="44" fontId="3" fillId="0" borderId="27" xfId="1" applyFont="1" applyFill="1" applyBorder="1" applyAlignment="1">
      <alignment vertical="center"/>
    </xf>
    <xf numFmtId="44" fontId="3" fillId="16" borderId="28" xfId="0" applyNumberFormat="1" applyFont="1" applyFill="1" applyBorder="1" applyAlignment="1">
      <alignment vertical="center"/>
    </xf>
    <xf numFmtId="0" fontId="11" fillId="8" borderId="28" xfId="0" applyFont="1" applyFill="1" applyBorder="1" applyAlignment="1">
      <alignment horizontal="center" vertical="center"/>
    </xf>
    <xf numFmtId="44" fontId="3" fillId="0" borderId="27" xfId="1" applyFont="1" applyBorder="1" applyAlignment="1">
      <alignment vertical="center"/>
    </xf>
    <xf numFmtId="44" fontId="3" fillId="0" borderId="5" xfId="1" applyFont="1" applyBorder="1" applyAlignment="1">
      <alignment vertical="center"/>
    </xf>
    <xf numFmtId="0" fontId="17" fillId="17" borderId="28" xfId="0" applyFont="1" applyFill="1" applyBorder="1" applyAlignment="1">
      <alignment horizontal="center" vertical="center"/>
    </xf>
    <xf numFmtId="44" fontId="16" fillId="16" borderId="0" xfId="0" applyNumberFormat="1" applyFont="1" applyFill="1"/>
    <xf numFmtId="166" fontId="0" fillId="0" borderId="0" xfId="0" applyNumberFormat="1"/>
    <xf numFmtId="0" fontId="16" fillId="16" borderId="0" xfId="0" applyFont="1" applyFill="1" applyAlignment="1">
      <alignment horizontal="center"/>
    </xf>
    <xf numFmtId="165" fontId="6" fillId="0" borderId="0" xfId="1" applyNumberFormat="1" applyFont="1" applyAlignment="1">
      <alignment horizontal="center"/>
    </xf>
    <xf numFmtId="44" fontId="6" fillId="0" borderId="0" xfId="1" applyFont="1"/>
    <xf numFmtId="0" fontId="6" fillId="0" borderId="1" xfId="0" applyFont="1" applyBorder="1" applyAlignment="1">
      <alignment horizontal="center" vertical="justify" wrapText="1"/>
    </xf>
    <xf numFmtId="49" fontId="3" fillId="16" borderId="2" xfId="0" applyNumberFormat="1" applyFont="1" applyFill="1" applyBorder="1" applyAlignment="1">
      <alignment horizontal="center" vertical="center"/>
    </xf>
    <xf numFmtId="0" fontId="17" fillId="0" borderId="0" xfId="0" applyFont="1"/>
    <xf numFmtId="44" fontId="22" fillId="16" borderId="0" xfId="0" applyNumberFormat="1" applyFont="1" applyFill="1" applyAlignment="1">
      <alignment vertical="center"/>
    </xf>
    <xf numFmtId="44" fontId="3" fillId="16" borderId="2" xfId="1" applyFont="1" applyFill="1" applyBorder="1" applyAlignment="1">
      <alignment vertical="center"/>
    </xf>
    <xf numFmtId="0" fontId="11" fillId="12" borderId="4" xfId="0" applyFont="1" applyFill="1" applyBorder="1" applyAlignment="1">
      <alignment horizontal="center" vertical="center" wrapText="1"/>
    </xf>
    <xf numFmtId="0" fontId="11" fillId="12" borderId="6" xfId="0" applyFont="1" applyFill="1" applyBorder="1" applyAlignment="1">
      <alignment horizontal="center" vertical="center" wrapText="1"/>
    </xf>
    <xf numFmtId="0" fontId="11" fillId="12" borderId="5" xfId="0" applyFont="1" applyFill="1" applyBorder="1" applyAlignment="1">
      <alignment horizontal="center" vertical="center" wrapText="1"/>
    </xf>
    <xf numFmtId="0" fontId="11" fillId="17" borderId="6" xfId="0" applyFont="1" applyFill="1" applyBorder="1" applyAlignment="1">
      <alignment horizontal="center" vertical="center"/>
    </xf>
    <xf numFmtId="0" fontId="11" fillId="17" borderId="5" xfId="0" applyFont="1" applyFill="1" applyBorder="1" applyAlignment="1">
      <alignment horizontal="center" vertical="center"/>
    </xf>
    <xf numFmtId="0" fontId="11" fillId="17" borderId="2" xfId="0" applyFont="1" applyFill="1" applyBorder="1" applyAlignment="1">
      <alignment horizontal="center" vertical="center"/>
    </xf>
    <xf numFmtId="0" fontId="11" fillId="17" borderId="4" xfId="0" applyFont="1" applyFill="1" applyBorder="1" applyAlignment="1">
      <alignment horizontal="center" vertical="center"/>
    </xf>
    <xf numFmtId="0" fontId="11" fillId="4" borderId="4" xfId="0" applyFont="1" applyFill="1" applyBorder="1" applyAlignment="1">
      <alignment horizontal="center" vertical="center"/>
    </xf>
    <xf numFmtId="0" fontId="11" fillId="4" borderId="5" xfId="0" applyFont="1" applyFill="1" applyBorder="1" applyAlignment="1">
      <alignment horizontal="center" vertical="center"/>
    </xf>
    <xf numFmtId="0" fontId="11" fillId="4" borderId="2" xfId="0" applyFont="1" applyFill="1" applyBorder="1" applyAlignment="1">
      <alignment horizontal="center" vertical="center"/>
    </xf>
    <xf numFmtId="0" fontId="11" fillId="4" borderId="6" xfId="0" applyFont="1" applyFill="1" applyBorder="1" applyAlignment="1">
      <alignment horizontal="center" vertical="center"/>
    </xf>
    <xf numFmtId="0" fontId="11" fillId="3" borderId="4" xfId="0" applyFont="1" applyFill="1" applyBorder="1" applyAlignment="1">
      <alignment horizontal="center" vertical="center"/>
    </xf>
    <xf numFmtId="0" fontId="11" fillId="3" borderId="6" xfId="0" applyFont="1" applyFill="1" applyBorder="1" applyAlignment="1">
      <alignment horizontal="center" vertical="center"/>
    </xf>
    <xf numFmtId="0" fontId="11" fillId="3" borderId="5" xfId="0" applyFont="1" applyFill="1" applyBorder="1" applyAlignment="1">
      <alignment horizontal="center" vertical="center"/>
    </xf>
    <xf numFmtId="0" fontId="11" fillId="10" borderId="4" xfId="0" applyFont="1" applyFill="1" applyBorder="1" applyAlignment="1">
      <alignment horizontal="center" vertical="center" wrapText="1"/>
    </xf>
    <xf numFmtId="0" fontId="11" fillId="10" borderId="6" xfId="0" applyFont="1" applyFill="1" applyBorder="1" applyAlignment="1">
      <alignment horizontal="center" vertical="center" wrapText="1"/>
    </xf>
    <xf numFmtId="0" fontId="11" fillId="10" borderId="5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3" fillId="5" borderId="13" xfId="0" applyFont="1" applyFill="1" applyBorder="1" applyAlignment="1">
      <alignment horizontal="center" vertical="center" wrapText="1"/>
    </xf>
    <xf numFmtId="0" fontId="3" fillId="14" borderId="1" xfId="0" applyFont="1" applyFill="1" applyBorder="1" applyAlignment="1">
      <alignment horizontal="center" vertical="center" wrapText="1"/>
    </xf>
    <xf numFmtId="0" fontId="3" fillId="14" borderId="13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3" fillId="6" borderId="13" xfId="0" applyFont="1" applyFill="1" applyBorder="1" applyAlignment="1">
      <alignment horizontal="center" vertical="center" wrapText="1"/>
    </xf>
    <xf numFmtId="0" fontId="3" fillId="13" borderId="4" xfId="0" applyFont="1" applyFill="1" applyBorder="1" applyAlignment="1">
      <alignment horizontal="center" vertical="center" wrapText="1"/>
    </xf>
    <xf numFmtId="0" fontId="3" fillId="13" borderId="6" xfId="0" applyFont="1" applyFill="1" applyBorder="1" applyAlignment="1">
      <alignment horizontal="center" vertical="center" wrapText="1"/>
    </xf>
    <xf numFmtId="0" fontId="3" fillId="13" borderId="5" xfId="0" applyFont="1" applyFill="1" applyBorder="1" applyAlignment="1">
      <alignment horizontal="center" vertical="center" wrapText="1"/>
    </xf>
    <xf numFmtId="0" fontId="3" fillId="11" borderId="1" xfId="0" applyFont="1" applyFill="1" applyBorder="1" applyAlignment="1">
      <alignment horizontal="center" vertical="center" wrapText="1"/>
    </xf>
    <xf numFmtId="0" fontId="3" fillId="11" borderId="13" xfId="0" applyFont="1" applyFill="1" applyBorder="1" applyAlignment="1">
      <alignment horizontal="center" vertical="center" wrapText="1"/>
    </xf>
    <xf numFmtId="0" fontId="3" fillId="11" borderId="10" xfId="0" applyFont="1" applyFill="1" applyBorder="1" applyAlignment="1">
      <alignment horizontal="center" vertical="center" wrapText="1"/>
    </xf>
    <xf numFmtId="0" fontId="3" fillId="11" borderId="11" xfId="0" applyFont="1" applyFill="1" applyBorder="1" applyAlignment="1">
      <alignment horizontal="center" vertical="center" wrapText="1"/>
    </xf>
    <xf numFmtId="0" fontId="3" fillId="11" borderId="12" xfId="0" applyFont="1" applyFill="1" applyBorder="1" applyAlignment="1">
      <alignment horizontal="center" vertical="center" wrapText="1"/>
    </xf>
    <xf numFmtId="0" fontId="3" fillId="13" borderId="2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/>
    </xf>
    <xf numFmtId="0" fontId="20" fillId="0" borderId="11" xfId="0" applyFont="1" applyBorder="1" applyAlignment="1">
      <alignment horizontal="left" wrapText="1"/>
    </xf>
    <xf numFmtId="0" fontId="3" fillId="7" borderId="1" xfId="0" applyFont="1" applyFill="1" applyBorder="1" applyAlignment="1">
      <alignment horizontal="center" vertical="center" wrapText="1"/>
    </xf>
    <xf numFmtId="0" fontId="3" fillId="7" borderId="13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/>
    </xf>
    <xf numFmtId="0" fontId="11" fillId="2" borderId="6" xfId="0" applyFont="1" applyFill="1" applyBorder="1" applyAlignment="1">
      <alignment horizontal="center" vertical="center"/>
    </xf>
    <xf numFmtId="0" fontId="11" fillId="2" borderId="7" xfId="0" applyFont="1" applyFill="1" applyBorder="1" applyAlignment="1">
      <alignment horizontal="center" vertical="center"/>
    </xf>
    <xf numFmtId="0" fontId="11" fillId="2" borderId="8" xfId="0" applyFont="1" applyFill="1" applyBorder="1" applyAlignment="1">
      <alignment horizontal="center" vertical="center"/>
    </xf>
    <xf numFmtId="0" fontId="11" fillId="2" borderId="10" xfId="0" applyFont="1" applyFill="1" applyBorder="1" applyAlignment="1">
      <alignment horizontal="center" vertical="center"/>
    </xf>
    <xf numFmtId="0" fontId="11" fillId="2" borderId="11" xfId="0" applyFont="1" applyFill="1" applyBorder="1" applyAlignment="1">
      <alignment horizontal="center" vertical="center"/>
    </xf>
    <xf numFmtId="0" fontId="11" fillId="3" borderId="7" xfId="0" applyFont="1" applyFill="1" applyBorder="1" applyAlignment="1">
      <alignment horizontal="center" vertical="center"/>
    </xf>
    <xf numFmtId="0" fontId="11" fillId="3" borderId="8" xfId="0" applyFont="1" applyFill="1" applyBorder="1" applyAlignment="1">
      <alignment horizontal="center" vertical="center"/>
    </xf>
    <xf numFmtId="0" fontId="11" fillId="3" borderId="9" xfId="0" applyFont="1" applyFill="1" applyBorder="1" applyAlignment="1">
      <alignment horizontal="center" vertical="center"/>
    </xf>
    <xf numFmtId="0" fontId="10" fillId="16" borderId="2" xfId="0" applyFont="1" applyFill="1" applyBorder="1" applyAlignment="1">
      <alignment horizontal="center" vertical="center" wrapText="1"/>
    </xf>
    <xf numFmtId="0" fontId="11" fillId="8" borderId="18" xfId="0" applyFont="1" applyFill="1" applyBorder="1" applyAlignment="1">
      <alignment horizontal="center" vertical="center"/>
    </xf>
    <xf numFmtId="0" fontId="11" fillId="8" borderId="19" xfId="0" applyFont="1" applyFill="1" applyBorder="1" applyAlignment="1">
      <alignment horizontal="center" vertical="center"/>
    </xf>
    <xf numFmtId="0" fontId="11" fillId="8" borderId="20" xfId="0" applyFont="1" applyFill="1" applyBorder="1" applyAlignment="1">
      <alignment horizontal="center" vertical="center"/>
    </xf>
    <xf numFmtId="0" fontId="17" fillId="16" borderId="13" xfId="0" applyFont="1" applyFill="1" applyBorder="1" applyAlignment="1">
      <alignment horizontal="center" vertical="center"/>
    </xf>
    <xf numFmtId="0" fontId="17" fillId="16" borderId="10" xfId="0" applyFont="1" applyFill="1" applyBorder="1" applyAlignment="1">
      <alignment horizontal="center" vertical="center"/>
    </xf>
    <xf numFmtId="0" fontId="17" fillId="16" borderId="2" xfId="0" applyFont="1" applyFill="1" applyBorder="1" applyAlignment="1">
      <alignment horizontal="center" vertical="center"/>
    </xf>
    <xf numFmtId="0" fontId="17" fillId="16" borderId="4" xfId="0" applyFont="1" applyFill="1" applyBorder="1" applyAlignment="1">
      <alignment horizontal="center" vertical="center"/>
    </xf>
    <xf numFmtId="0" fontId="3" fillId="9" borderId="17" xfId="0" applyFont="1" applyFill="1" applyBorder="1" applyAlignment="1">
      <alignment horizontal="center" vertical="center" wrapText="1"/>
    </xf>
    <xf numFmtId="0" fontId="3" fillId="9" borderId="13" xfId="0" applyFont="1" applyFill="1" applyBorder="1" applyAlignment="1">
      <alignment horizontal="center" vertical="center" wrapText="1"/>
    </xf>
    <xf numFmtId="0" fontId="11" fillId="18" borderId="15" xfId="0" applyFont="1" applyFill="1" applyBorder="1" applyAlignment="1">
      <alignment horizontal="center" vertical="center"/>
    </xf>
    <xf numFmtId="0" fontId="11" fillId="18" borderId="0" xfId="0" applyFont="1" applyFill="1" applyAlignment="1">
      <alignment horizontal="center" vertical="center"/>
    </xf>
    <xf numFmtId="0" fontId="18" fillId="11" borderId="2" xfId="0" applyFont="1" applyFill="1" applyBorder="1" applyAlignment="1">
      <alignment horizontal="center" vertical="center" wrapText="1"/>
    </xf>
    <xf numFmtId="0" fontId="18" fillId="11" borderId="28" xfId="0" applyFont="1" applyFill="1" applyBorder="1" applyAlignment="1">
      <alignment horizontal="center" vertical="center" wrapText="1"/>
    </xf>
    <xf numFmtId="0" fontId="10" fillId="11" borderId="28" xfId="0" applyFont="1" applyFill="1" applyBorder="1" applyAlignment="1">
      <alignment horizontal="center" vertical="center" wrapText="1"/>
    </xf>
    <xf numFmtId="0" fontId="3" fillId="9" borderId="3" xfId="0" applyFont="1" applyFill="1" applyBorder="1" applyAlignment="1">
      <alignment horizontal="center" vertical="center" wrapText="1"/>
    </xf>
    <xf numFmtId="0" fontId="6" fillId="9" borderId="3" xfId="0" applyFont="1" applyFill="1" applyBorder="1" applyAlignment="1">
      <alignment horizontal="center" vertical="center" wrapText="1"/>
    </xf>
    <xf numFmtId="0" fontId="6" fillId="9" borderId="13" xfId="0" applyFont="1" applyFill="1" applyBorder="1" applyAlignment="1">
      <alignment horizontal="center" vertical="center" wrapText="1"/>
    </xf>
    <xf numFmtId="0" fontId="6" fillId="9" borderId="24" xfId="0" applyFont="1" applyFill="1" applyBorder="1" applyAlignment="1">
      <alignment horizontal="center" vertical="center" wrapText="1"/>
    </xf>
    <xf numFmtId="0" fontId="3" fillId="9" borderId="26" xfId="0" applyFont="1" applyFill="1" applyBorder="1" applyAlignment="1">
      <alignment horizontal="center" vertical="center" wrapText="1"/>
    </xf>
    <xf numFmtId="0" fontId="3" fillId="9" borderId="23" xfId="0" applyFont="1" applyFill="1" applyBorder="1" applyAlignment="1">
      <alignment horizontal="center" vertical="center" wrapText="1"/>
    </xf>
    <xf numFmtId="0" fontId="3" fillId="9" borderId="25" xfId="0" applyFont="1" applyFill="1" applyBorder="1" applyAlignment="1">
      <alignment horizontal="center" vertical="center" wrapText="1"/>
    </xf>
    <xf numFmtId="0" fontId="3" fillId="19" borderId="3" xfId="0" applyFont="1" applyFill="1" applyBorder="1" applyAlignment="1">
      <alignment horizontal="center" vertical="center" wrapText="1"/>
    </xf>
    <xf numFmtId="0" fontId="3" fillId="19" borderId="13" xfId="0" applyFont="1" applyFill="1" applyBorder="1" applyAlignment="1">
      <alignment horizontal="center" vertical="center" wrapText="1"/>
    </xf>
    <xf numFmtId="0" fontId="11" fillId="8" borderId="21" xfId="0" applyFont="1" applyFill="1" applyBorder="1" applyAlignment="1">
      <alignment horizontal="center" vertical="center"/>
    </xf>
    <xf numFmtId="0" fontId="11" fillId="8" borderId="16" xfId="0" applyFont="1" applyFill="1" applyBorder="1" applyAlignment="1">
      <alignment horizontal="center" vertical="center"/>
    </xf>
    <xf numFmtId="0" fontId="17" fillId="17" borderId="27" xfId="0" applyFont="1" applyFill="1" applyBorder="1" applyAlignment="1">
      <alignment horizontal="center" vertical="center"/>
    </xf>
    <xf numFmtId="0" fontId="17" fillId="17" borderId="2" xfId="0" applyFont="1" applyFill="1" applyBorder="1" applyAlignment="1">
      <alignment horizontal="center" vertical="center"/>
    </xf>
    <xf numFmtId="0" fontId="17" fillId="17" borderId="28" xfId="0" applyFont="1" applyFill="1" applyBorder="1" applyAlignment="1">
      <alignment horizontal="center" vertical="center"/>
    </xf>
    <xf numFmtId="0" fontId="10" fillId="11" borderId="27" xfId="0" applyFont="1" applyFill="1" applyBorder="1" applyAlignment="1">
      <alignment horizontal="center" vertical="center" wrapText="1"/>
    </xf>
    <xf numFmtId="0" fontId="10" fillId="11" borderId="2" xfId="0" applyFont="1" applyFill="1" applyBorder="1" applyAlignment="1">
      <alignment horizontal="center" vertical="center" wrapText="1"/>
    </xf>
    <xf numFmtId="0" fontId="10" fillId="11" borderId="1" xfId="0" applyFont="1" applyFill="1" applyBorder="1" applyAlignment="1">
      <alignment horizontal="center" vertical="center" wrapText="1"/>
    </xf>
    <xf numFmtId="0" fontId="10" fillId="11" borderId="13" xfId="0" applyFont="1" applyFill="1" applyBorder="1" applyAlignment="1">
      <alignment horizontal="center" vertical="center" wrapText="1"/>
    </xf>
    <xf numFmtId="0" fontId="18" fillId="19" borderId="1" xfId="0" applyFont="1" applyFill="1" applyBorder="1" applyAlignment="1">
      <alignment horizontal="center" vertical="center" wrapText="1"/>
    </xf>
    <xf numFmtId="0" fontId="18" fillId="19" borderId="13" xfId="0" applyFont="1" applyFill="1" applyBorder="1" applyAlignment="1">
      <alignment horizontal="center" vertical="center" wrapText="1"/>
    </xf>
    <xf numFmtId="0" fontId="10" fillId="16" borderId="4" xfId="0" applyFont="1" applyFill="1" applyBorder="1" applyAlignment="1">
      <alignment horizontal="center" vertical="center" wrapText="1"/>
    </xf>
    <xf numFmtId="0" fontId="10" fillId="19" borderId="2" xfId="0" applyFont="1" applyFill="1" applyBorder="1" applyAlignment="1">
      <alignment horizontal="center" vertical="center" wrapText="1"/>
    </xf>
    <xf numFmtId="0" fontId="11" fillId="8" borderId="32" xfId="0" applyFont="1" applyFill="1" applyBorder="1" applyAlignment="1">
      <alignment horizontal="center" vertical="center"/>
    </xf>
    <xf numFmtId="0" fontId="11" fillId="8" borderId="30" xfId="0" applyFont="1" applyFill="1" applyBorder="1" applyAlignment="1">
      <alignment horizontal="center" vertical="center"/>
    </xf>
    <xf numFmtId="0" fontId="11" fillId="8" borderId="31" xfId="0" applyFont="1" applyFill="1" applyBorder="1" applyAlignment="1">
      <alignment horizontal="center" vertical="center"/>
    </xf>
    <xf numFmtId="0" fontId="11" fillId="8" borderId="5" xfId="0" applyFont="1" applyFill="1" applyBorder="1" applyAlignment="1">
      <alignment horizontal="center" vertical="center"/>
    </xf>
    <xf numFmtId="0" fontId="11" fillId="8" borderId="2" xfId="0" applyFont="1" applyFill="1" applyBorder="1" applyAlignment="1">
      <alignment horizontal="center" vertical="center"/>
    </xf>
    <xf numFmtId="0" fontId="3" fillId="9" borderId="5" xfId="0" applyFont="1" applyFill="1" applyBorder="1" applyAlignment="1">
      <alignment horizontal="center" vertical="center" wrapText="1"/>
    </xf>
    <xf numFmtId="0" fontId="3" fillId="9" borderId="2" xfId="0" applyFont="1" applyFill="1" applyBorder="1" applyAlignment="1">
      <alignment horizontal="center" vertical="center" wrapText="1"/>
    </xf>
    <xf numFmtId="0" fontId="3" fillId="19" borderId="2" xfId="0" applyFont="1" applyFill="1" applyBorder="1" applyAlignment="1">
      <alignment horizontal="center" vertical="center" wrapText="1"/>
    </xf>
    <xf numFmtId="0" fontId="6" fillId="9" borderId="2" xfId="0" applyFont="1" applyFill="1" applyBorder="1" applyAlignment="1">
      <alignment horizontal="center" vertical="center" wrapText="1"/>
    </xf>
    <xf numFmtId="0" fontId="6" fillId="9" borderId="28" xfId="0" applyFont="1" applyFill="1" applyBorder="1" applyAlignment="1">
      <alignment horizontal="center" vertical="center" wrapText="1"/>
    </xf>
    <xf numFmtId="0" fontId="3" fillId="9" borderId="28" xfId="0" applyFont="1" applyFill="1" applyBorder="1" applyAlignment="1">
      <alignment horizontal="center" vertical="center" wrapText="1"/>
    </xf>
    <xf numFmtId="0" fontId="17" fillId="17" borderId="29" xfId="0" applyFont="1" applyFill="1" applyBorder="1" applyAlignment="1">
      <alignment horizontal="center" vertical="center"/>
    </xf>
    <xf numFmtId="0" fontId="17" fillId="17" borderId="30" xfId="0" applyFont="1" applyFill="1" applyBorder="1" applyAlignment="1">
      <alignment horizontal="center" vertical="center"/>
    </xf>
    <xf numFmtId="0" fontId="17" fillId="17" borderId="31" xfId="0" applyFont="1" applyFill="1" applyBorder="1" applyAlignment="1">
      <alignment horizontal="center" vertical="center"/>
    </xf>
    <xf numFmtId="0" fontId="21" fillId="0" borderId="0" xfId="0" applyFont="1" applyAlignment="1">
      <alignment horizontal="left" wrapText="1"/>
    </xf>
    <xf numFmtId="0" fontId="3" fillId="9" borderId="1" xfId="0" applyFont="1" applyFill="1" applyBorder="1" applyAlignment="1">
      <alignment horizontal="center" vertical="center" wrapText="1"/>
    </xf>
    <xf numFmtId="0" fontId="6" fillId="19" borderId="1" xfId="0" applyFont="1" applyFill="1" applyBorder="1" applyAlignment="1">
      <alignment horizontal="center" vertical="center" wrapText="1"/>
    </xf>
    <xf numFmtId="0" fontId="6" fillId="19" borderId="13" xfId="0" applyFont="1" applyFill="1" applyBorder="1" applyAlignment="1">
      <alignment horizontal="center" vertical="center" wrapText="1"/>
    </xf>
    <xf numFmtId="44" fontId="6" fillId="15" borderId="1" xfId="1" applyFont="1" applyFill="1" applyBorder="1" applyAlignment="1">
      <alignment horizontal="center" vertical="center"/>
    </xf>
    <xf numFmtId="44" fontId="6" fillId="15" borderId="3" xfId="1" applyFont="1" applyFill="1" applyBorder="1" applyAlignment="1">
      <alignment horizontal="center" vertical="center"/>
    </xf>
    <xf numFmtId="44" fontId="6" fillId="15" borderId="13" xfId="1" applyFont="1" applyFill="1" applyBorder="1" applyAlignment="1">
      <alignment horizontal="center" vertical="center"/>
    </xf>
    <xf numFmtId="0" fontId="6" fillId="15" borderId="11" xfId="0" applyFont="1" applyFill="1" applyBorder="1" applyAlignment="1">
      <alignment horizontal="center"/>
    </xf>
    <xf numFmtId="0" fontId="6" fillId="0" borderId="1" xfId="0" applyFont="1" applyBorder="1" applyAlignment="1">
      <alignment horizontal="center" vertical="justify"/>
    </xf>
    <xf numFmtId="0" fontId="6" fillId="0" borderId="13" xfId="0" applyFont="1" applyBorder="1" applyAlignment="1">
      <alignment horizontal="center" vertical="justify"/>
    </xf>
    <xf numFmtId="44" fontId="3" fillId="0" borderId="1" xfId="0" applyNumberFormat="1" applyFont="1" applyBorder="1" applyAlignment="1">
      <alignment horizontal="center" vertical="center"/>
    </xf>
    <xf numFmtId="44" fontId="3" fillId="0" borderId="3" xfId="0" applyNumberFormat="1" applyFont="1" applyBorder="1" applyAlignment="1">
      <alignment horizontal="center" vertical="center"/>
    </xf>
    <xf numFmtId="44" fontId="3" fillId="0" borderId="13" xfId="0" applyNumberFormat="1" applyFont="1" applyBorder="1" applyAlignment="1">
      <alignment horizontal="center" vertical="center"/>
    </xf>
    <xf numFmtId="0" fontId="6" fillId="19" borderId="17" xfId="0" applyFont="1" applyFill="1" applyBorder="1" applyAlignment="1">
      <alignment horizontal="center" vertical="center" wrapText="1"/>
    </xf>
  </cellXfs>
  <cellStyles count="4">
    <cellStyle name="Normale" xfId="0" builtinId="0"/>
    <cellStyle name="Normale 2" xfId="2" xr:uid="{3AD305E6-D9A9-469E-A15B-5A441A1720E8}"/>
    <cellStyle name="Percentuale" xfId="3" builtinId="5"/>
    <cellStyle name="Valuta" xfId="1" builtinId="4"/>
  </cellStyles>
  <dxfs count="0"/>
  <tableStyles count="0" defaultTableStyle="TableStyleMedium2" defaultPivotStyle="PivotStyleLight16"/>
  <colors>
    <mruColors>
      <color rgb="FFC7A1E3"/>
      <color rgb="FF996633"/>
      <color rgb="FFFFFFCC"/>
      <color rgb="FFE4D2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A285E0-95A0-4309-B422-4C7C815D221E}">
  <dimension ref="A2:AU38"/>
  <sheetViews>
    <sheetView zoomScale="85" zoomScaleNormal="85" workbookViewId="0">
      <pane xSplit="7" topLeftCell="AH1" activePane="topRight" state="frozen"/>
      <selection pane="topRight" activeCell="AO8" sqref="AO8"/>
    </sheetView>
  </sheetViews>
  <sheetFormatPr defaultColWidth="9.140625" defaultRowHeight="12.75" x14ac:dyDescent="0.2"/>
  <cols>
    <col min="1" max="1" width="11.28515625" style="1" customWidth="1"/>
    <col min="2" max="2" width="17.140625" style="1" customWidth="1"/>
    <col min="3" max="3" width="13.7109375" style="1" bestFit="1" customWidth="1"/>
    <col min="4" max="4" width="10.7109375" style="1" bestFit="1" customWidth="1"/>
    <col min="5" max="5" width="11.5703125" style="1" bestFit="1" customWidth="1"/>
    <col min="6" max="6" width="13.7109375" style="1" bestFit="1" customWidth="1"/>
    <col min="7" max="7" width="15" style="1" bestFit="1" customWidth="1"/>
    <col min="8" max="8" width="12.5703125" style="1" customWidth="1"/>
    <col min="9" max="9" width="11.85546875" style="1" bestFit="1" customWidth="1"/>
    <col min="10" max="10" width="12.28515625" style="1" bestFit="1" customWidth="1"/>
    <col min="11" max="11" width="18.140625" style="1" bestFit="1" customWidth="1"/>
    <col min="12" max="12" width="11.7109375" style="1" bestFit="1" customWidth="1"/>
    <col min="13" max="13" width="14.7109375" style="1" customWidth="1"/>
    <col min="14" max="14" width="14.28515625" style="1" customWidth="1"/>
    <col min="15" max="15" width="15.5703125" style="1" bestFit="1" customWidth="1"/>
    <col min="16" max="16" width="15.5703125" style="1" customWidth="1"/>
    <col min="17" max="17" width="16.5703125" style="1" customWidth="1"/>
    <col min="18" max="18" width="16.42578125" style="1" bestFit="1" customWidth="1"/>
    <col min="19" max="19" width="10.42578125" style="1" bestFit="1" customWidth="1"/>
    <col min="20" max="20" width="12.28515625" style="1" bestFit="1" customWidth="1"/>
    <col min="21" max="21" width="9.7109375" style="1" customWidth="1"/>
    <col min="22" max="22" width="9.28515625" style="1" bestFit="1" customWidth="1"/>
    <col min="23" max="23" width="12.28515625" style="1" bestFit="1" customWidth="1"/>
    <col min="24" max="24" width="10.85546875" style="1" bestFit="1" customWidth="1"/>
    <col min="25" max="25" width="12.85546875" style="1" customWidth="1"/>
    <col min="26" max="26" width="17.28515625" style="1" customWidth="1"/>
    <col min="27" max="27" width="15.85546875" style="1" customWidth="1"/>
    <col min="28" max="28" width="17.5703125" style="1" customWidth="1"/>
    <col min="29" max="29" width="14.28515625" style="1" customWidth="1"/>
    <col min="30" max="30" width="19.28515625" style="1" bestFit="1" customWidth="1"/>
    <col min="31" max="31" width="20.140625" style="1" customWidth="1"/>
    <col min="32" max="32" width="14.140625" style="1" bestFit="1" customWidth="1"/>
    <col min="33" max="33" width="11.5703125" style="1" bestFit="1" customWidth="1"/>
    <col min="34" max="34" width="17.85546875" style="1" bestFit="1" customWidth="1"/>
    <col min="35" max="38" width="14.140625" style="1" customWidth="1"/>
    <col min="39" max="39" width="15.85546875" style="1" bestFit="1" customWidth="1"/>
    <col min="40" max="40" width="20.140625" style="1" bestFit="1" customWidth="1"/>
    <col min="41" max="41" width="20.140625" style="1" customWidth="1"/>
    <col min="42" max="42" width="19.140625" style="1" bestFit="1" customWidth="1"/>
    <col min="43" max="46" width="14.140625" style="1" customWidth="1"/>
    <col min="47" max="47" width="15.140625" style="1" bestFit="1" customWidth="1"/>
    <col min="48" max="16384" width="9.140625" style="1"/>
  </cols>
  <sheetData>
    <row r="2" spans="1:46" ht="15.75" x14ac:dyDescent="0.25">
      <c r="A2" s="90" t="s">
        <v>219</v>
      </c>
    </row>
    <row r="3" spans="1:46" ht="49.5" customHeight="1" x14ac:dyDescent="0.25">
      <c r="A3" s="126" t="s">
        <v>224</v>
      </c>
      <c r="B3" s="126"/>
      <c r="C3" s="126"/>
      <c r="D3" s="126"/>
      <c r="E3" s="126"/>
      <c r="F3" s="126"/>
      <c r="G3" s="126"/>
      <c r="AF3" s="9"/>
      <c r="AG3" s="9"/>
      <c r="AH3" s="9"/>
      <c r="AI3" s="9"/>
      <c r="AJ3" s="9"/>
      <c r="AK3" s="9"/>
      <c r="AL3" s="9"/>
    </row>
    <row r="4" spans="1:46" s="19" customFormat="1" ht="15.75" x14ac:dyDescent="0.25">
      <c r="A4" s="125" t="s">
        <v>111</v>
      </c>
      <c r="B4" s="125"/>
      <c r="C4" s="125"/>
      <c r="D4" s="125"/>
      <c r="E4" s="125"/>
      <c r="F4" s="125"/>
      <c r="G4" s="125"/>
      <c r="H4" s="96" t="s">
        <v>4</v>
      </c>
      <c r="I4" s="96"/>
      <c r="J4" s="96"/>
      <c r="K4" s="96"/>
      <c r="L4" s="96"/>
      <c r="M4" s="96"/>
      <c r="N4" s="96"/>
      <c r="O4" s="96"/>
      <c r="P4" s="96"/>
      <c r="Q4" s="97"/>
      <c r="R4" s="100" t="s">
        <v>5</v>
      </c>
      <c r="S4" s="103"/>
      <c r="T4" s="103"/>
      <c r="U4" s="103"/>
      <c r="V4" s="103"/>
      <c r="W4" s="103"/>
      <c r="X4" s="103"/>
      <c r="Y4" s="103"/>
      <c r="Z4" s="104" t="s">
        <v>3</v>
      </c>
      <c r="AA4" s="105"/>
      <c r="AB4" s="105"/>
      <c r="AC4" s="106"/>
      <c r="AD4" s="107" t="s">
        <v>17</v>
      </c>
      <c r="AE4" s="108"/>
      <c r="AF4" s="108"/>
      <c r="AG4" s="108"/>
      <c r="AH4" s="108"/>
      <c r="AI4" s="108"/>
      <c r="AJ4" s="108"/>
      <c r="AK4" s="108"/>
      <c r="AL4" s="108"/>
      <c r="AM4" s="109"/>
      <c r="AN4" s="93" t="s">
        <v>18</v>
      </c>
      <c r="AO4" s="94"/>
      <c r="AP4" s="94"/>
      <c r="AQ4" s="94"/>
      <c r="AR4" s="94"/>
      <c r="AS4" s="94"/>
      <c r="AT4" s="95"/>
    </row>
    <row r="5" spans="1:46" s="19" customFormat="1" ht="15.75" x14ac:dyDescent="0.25">
      <c r="A5" s="125" t="s">
        <v>62</v>
      </c>
      <c r="B5" s="125"/>
      <c r="C5" s="125"/>
      <c r="D5" s="125"/>
      <c r="E5" s="125"/>
      <c r="F5" s="125"/>
      <c r="G5" s="125"/>
      <c r="H5" s="96" t="s">
        <v>49</v>
      </c>
      <c r="I5" s="96"/>
      <c r="J5" s="96"/>
      <c r="K5" s="97"/>
      <c r="L5" s="98" t="s">
        <v>50</v>
      </c>
      <c r="M5" s="98"/>
      <c r="N5" s="98"/>
      <c r="O5" s="99" t="s">
        <v>51</v>
      </c>
      <c r="P5" s="96"/>
      <c r="Q5" s="97"/>
      <c r="R5" s="100" t="s">
        <v>2</v>
      </c>
      <c r="S5" s="101"/>
      <c r="T5" s="102" t="s">
        <v>53</v>
      </c>
      <c r="U5" s="102"/>
      <c r="V5" s="102"/>
      <c r="W5" s="102"/>
      <c r="X5" s="102" t="s">
        <v>54</v>
      </c>
      <c r="Y5" s="102"/>
      <c r="Z5" s="37"/>
      <c r="AA5" s="23" t="s">
        <v>84</v>
      </c>
      <c r="AB5" s="23" t="s">
        <v>84</v>
      </c>
      <c r="AC5" s="24" t="s">
        <v>56</v>
      </c>
      <c r="AD5" s="17" t="s">
        <v>84</v>
      </c>
      <c r="AE5" s="17" t="s">
        <v>56</v>
      </c>
      <c r="AF5" s="17" t="s">
        <v>56</v>
      </c>
      <c r="AG5" s="107" t="s">
        <v>84</v>
      </c>
      <c r="AH5" s="108"/>
      <c r="AI5" s="108"/>
      <c r="AJ5" s="108"/>
      <c r="AK5" s="108"/>
      <c r="AL5" s="108"/>
      <c r="AM5" s="109"/>
      <c r="AN5" s="18" t="s">
        <v>84</v>
      </c>
      <c r="AO5" s="18" t="s">
        <v>56</v>
      </c>
      <c r="AP5" s="18" t="s">
        <v>56</v>
      </c>
      <c r="AQ5" s="93" t="s">
        <v>84</v>
      </c>
      <c r="AR5" s="94"/>
      <c r="AS5" s="94"/>
      <c r="AT5" s="95"/>
    </row>
    <row r="6" spans="1:46" ht="32.25" customHeight="1" x14ac:dyDescent="0.2">
      <c r="A6" s="110" t="s">
        <v>113</v>
      </c>
      <c r="B6" s="110" t="s">
        <v>9</v>
      </c>
      <c r="C6" s="110" t="s">
        <v>14</v>
      </c>
      <c r="D6" s="110" t="s">
        <v>58</v>
      </c>
      <c r="E6" s="110" t="s">
        <v>37</v>
      </c>
      <c r="F6" s="110" t="s">
        <v>8</v>
      </c>
      <c r="G6" s="110" t="s">
        <v>61</v>
      </c>
      <c r="H6" s="112" t="s">
        <v>41</v>
      </c>
      <c r="I6" s="112" t="s">
        <v>107</v>
      </c>
      <c r="J6" s="112" t="s">
        <v>108</v>
      </c>
      <c r="K6" s="112" t="s">
        <v>52</v>
      </c>
      <c r="L6" s="112" t="s">
        <v>12</v>
      </c>
      <c r="M6" s="112" t="s">
        <v>31</v>
      </c>
      <c r="N6" s="112" t="s">
        <v>32</v>
      </c>
      <c r="O6" s="112" t="s">
        <v>13</v>
      </c>
      <c r="P6" s="112" t="s">
        <v>47</v>
      </c>
      <c r="Q6" s="112" t="s">
        <v>48</v>
      </c>
      <c r="R6" s="114" t="s">
        <v>0</v>
      </c>
      <c r="S6" s="114" t="s">
        <v>1</v>
      </c>
      <c r="T6" s="114" t="s">
        <v>96</v>
      </c>
      <c r="U6" s="114" t="s">
        <v>97</v>
      </c>
      <c r="V6" s="114" t="s">
        <v>98</v>
      </c>
      <c r="W6" s="114" t="s">
        <v>99</v>
      </c>
      <c r="X6" s="114" t="s">
        <v>100</v>
      </c>
      <c r="Y6" s="114" t="s">
        <v>60</v>
      </c>
      <c r="Z6" s="127" t="s">
        <v>16</v>
      </c>
      <c r="AA6" s="127" t="s">
        <v>112</v>
      </c>
      <c r="AB6" s="127" t="s">
        <v>87</v>
      </c>
      <c r="AC6" s="127" t="s">
        <v>88</v>
      </c>
      <c r="AD6" s="119" t="s">
        <v>74</v>
      </c>
      <c r="AE6" s="119" t="s">
        <v>85</v>
      </c>
      <c r="AF6" s="119" t="s">
        <v>75</v>
      </c>
      <c r="AG6" s="121" t="s">
        <v>42</v>
      </c>
      <c r="AH6" s="122"/>
      <c r="AI6" s="122"/>
      <c r="AJ6" s="122"/>
      <c r="AK6" s="122"/>
      <c r="AL6" s="122"/>
      <c r="AM6" s="123"/>
      <c r="AN6" s="124" t="s">
        <v>76</v>
      </c>
      <c r="AO6" s="124" t="s">
        <v>91</v>
      </c>
      <c r="AP6" s="124" t="s">
        <v>92</v>
      </c>
      <c r="AQ6" s="116" t="s">
        <v>93</v>
      </c>
      <c r="AR6" s="117"/>
      <c r="AS6" s="117"/>
      <c r="AT6" s="118"/>
    </row>
    <row r="7" spans="1:46" ht="66.75" customHeight="1" x14ac:dyDescent="0.2">
      <c r="A7" s="111"/>
      <c r="B7" s="111"/>
      <c r="C7" s="111"/>
      <c r="D7" s="111"/>
      <c r="E7" s="111"/>
      <c r="F7" s="111"/>
      <c r="G7" s="111"/>
      <c r="H7" s="113"/>
      <c r="I7" s="113"/>
      <c r="J7" s="113"/>
      <c r="K7" s="113"/>
      <c r="L7" s="113"/>
      <c r="M7" s="113"/>
      <c r="N7" s="113"/>
      <c r="O7" s="113"/>
      <c r="P7" s="113"/>
      <c r="Q7" s="113"/>
      <c r="R7" s="115"/>
      <c r="S7" s="115"/>
      <c r="T7" s="115"/>
      <c r="U7" s="115"/>
      <c r="V7" s="115"/>
      <c r="W7" s="115"/>
      <c r="X7" s="115"/>
      <c r="Y7" s="115"/>
      <c r="Z7" s="128"/>
      <c r="AA7" s="128"/>
      <c r="AB7" s="128"/>
      <c r="AC7" s="128"/>
      <c r="AD7" s="120"/>
      <c r="AE7" s="120"/>
      <c r="AF7" s="120"/>
      <c r="AG7" s="31" t="s">
        <v>67</v>
      </c>
      <c r="AH7" s="31" t="s">
        <v>68</v>
      </c>
      <c r="AI7" s="31" t="s">
        <v>69</v>
      </c>
      <c r="AJ7" s="31" t="s">
        <v>70</v>
      </c>
      <c r="AK7" s="31" t="s">
        <v>71</v>
      </c>
      <c r="AL7" s="31" t="s">
        <v>72</v>
      </c>
      <c r="AM7" s="31" t="s">
        <v>73</v>
      </c>
      <c r="AN7" s="124"/>
      <c r="AO7" s="124"/>
      <c r="AP7" s="124"/>
      <c r="AQ7" s="36" t="s">
        <v>67</v>
      </c>
      <c r="AR7" s="36" t="s">
        <v>68</v>
      </c>
      <c r="AS7" s="36" t="s">
        <v>69</v>
      </c>
      <c r="AT7" s="36" t="s">
        <v>70</v>
      </c>
    </row>
    <row r="8" spans="1:46" x14ac:dyDescent="0.2">
      <c r="A8" s="89" t="s">
        <v>151</v>
      </c>
      <c r="B8" s="11"/>
      <c r="C8" s="12"/>
      <c r="D8" s="13"/>
      <c r="E8" s="14"/>
      <c r="F8" s="13"/>
      <c r="G8" s="15"/>
      <c r="H8" s="2"/>
      <c r="I8" s="16">
        <v>0</v>
      </c>
      <c r="J8" s="51">
        <f t="shared" ref="J8:J27" si="0">+I8*12</f>
        <v>0</v>
      </c>
      <c r="K8" s="51" t="e" cm="1">
        <f t="array" ref="K8">_xlfn.IFS(AND(H8="SI", I8&lt;=800), "verificato",IF(H8="SI", I8&gt;800), "non verificato", IF(H8="NO", I8&lt;=650), "verificato", IF(H8="NO", I8&gt;650), "non verificato")</f>
        <v>#N/A</v>
      </c>
      <c r="L8" s="2"/>
      <c r="M8" s="16">
        <v>0</v>
      </c>
      <c r="N8" s="16">
        <v>0</v>
      </c>
      <c r="O8" s="2"/>
      <c r="P8" s="16">
        <v>0</v>
      </c>
      <c r="Q8" s="16">
        <v>0</v>
      </c>
      <c r="R8" s="4"/>
      <c r="S8" s="2"/>
      <c r="T8" s="2"/>
      <c r="U8" s="2"/>
      <c r="V8" s="2"/>
      <c r="W8" s="2"/>
      <c r="X8" s="2"/>
      <c r="Y8" s="2"/>
      <c r="Z8" s="22"/>
      <c r="AA8" s="3">
        <v>0</v>
      </c>
      <c r="AB8" s="2"/>
      <c r="AC8" s="52">
        <f>+AA8*AB8</f>
        <v>0</v>
      </c>
      <c r="AD8" s="30">
        <v>0</v>
      </c>
      <c r="AE8" s="57">
        <f>IF(AD8&lt;=2500,AD8,IF(AD8&gt;2500,2500))</f>
        <v>0</v>
      </c>
      <c r="AF8" s="56">
        <f>2500-AE8</f>
        <v>2500</v>
      </c>
      <c r="AG8" s="32"/>
      <c r="AH8" s="32"/>
      <c r="AI8" s="32"/>
      <c r="AJ8" s="32"/>
      <c r="AK8" s="32"/>
      <c r="AL8" s="32"/>
      <c r="AM8" s="32"/>
      <c r="AN8" s="30">
        <v>0</v>
      </c>
      <c r="AO8" s="56" cm="1">
        <f t="array" ref="AO8">_xlfn.IFS(AND(I8&lt;=M8,AN8&lt;=3000), AN8, IF(I8&lt;=M8,AN8&gt;3000), 3000, IF(I8&gt;M8,AN8&lt;=2000),AN8, IF(I8&gt;M8,AN8&gt;2000),2000)</f>
        <v>0</v>
      </c>
      <c r="AP8" s="58" cm="1">
        <f t="array" ref="AP8">_xlfn.IFS(AND(I8&lt;=M8,AO8&lt;=3000), 3000-AO8, IF(I8&lt;=M8,AO8&gt;3000), 3000-AO8, IF(I8&gt;M8,AO8&lt;=2000),2000-AO8, IF(I8&gt;M8,AO8&gt;2000),2000-AO8)</f>
        <v>3000</v>
      </c>
      <c r="AQ8" s="35"/>
      <c r="AR8" s="35"/>
      <c r="AS8" s="35"/>
      <c r="AT8" s="35"/>
    </row>
    <row r="9" spans="1:46" x14ac:dyDescent="0.2">
      <c r="A9" s="89" t="s">
        <v>152</v>
      </c>
      <c r="B9" s="11"/>
      <c r="C9" s="12"/>
      <c r="D9" s="13"/>
      <c r="E9" s="14"/>
      <c r="F9" s="13"/>
      <c r="G9" s="7"/>
      <c r="H9" s="2"/>
      <c r="I9" s="16">
        <v>0</v>
      </c>
      <c r="J9" s="51">
        <f t="shared" si="0"/>
        <v>0</v>
      </c>
      <c r="K9" s="51" t="e" cm="1">
        <f t="array" ref="K9">_xlfn.IFS(AND(H9="SI", I9&lt;=800), "verificato",IF(H9="SI", I9&gt;800), "non verificato", IF(H9="NO", I9&lt;=650), "verificato", IF(H9="NO", I9&gt;650), "non verificato")</f>
        <v>#N/A</v>
      </c>
      <c r="L9" s="2"/>
      <c r="M9" s="16">
        <v>0</v>
      </c>
      <c r="N9" s="16">
        <v>0</v>
      </c>
      <c r="O9" s="2"/>
      <c r="P9" s="16">
        <v>0</v>
      </c>
      <c r="Q9" s="16">
        <v>0</v>
      </c>
      <c r="R9" s="4"/>
      <c r="S9" s="2"/>
      <c r="T9" s="2"/>
      <c r="U9" s="2"/>
      <c r="V9" s="2"/>
      <c r="W9" s="2"/>
      <c r="X9" s="2"/>
      <c r="Y9" s="2"/>
      <c r="Z9" s="22"/>
      <c r="AA9" s="3">
        <v>0</v>
      </c>
      <c r="AB9" s="2"/>
      <c r="AC9" s="52">
        <f t="shared" ref="AC9:AC27" si="1">+AA9*AB9</f>
        <v>0</v>
      </c>
      <c r="AD9" s="30">
        <v>0</v>
      </c>
      <c r="AE9" s="57">
        <f t="shared" ref="AE9:AE27" si="2">IF(AD9&lt;=2500,AD9,IF(AD9&gt;2500,2500))</f>
        <v>0</v>
      </c>
      <c r="AF9" s="56">
        <f t="shared" ref="AF9:AF27" si="3">2500-AE9</f>
        <v>2500</v>
      </c>
      <c r="AG9" s="32"/>
      <c r="AH9" s="32"/>
      <c r="AI9" s="32"/>
      <c r="AJ9" s="32"/>
      <c r="AK9" s="32"/>
      <c r="AL9" s="32"/>
      <c r="AM9" s="32"/>
      <c r="AN9" s="30">
        <v>0</v>
      </c>
      <c r="AO9" s="56" cm="1">
        <f t="array" ref="AO9">_xlfn.IFS(AND(I9&lt;=M9,AN9&lt;=3000), AN9, IF(I9&lt;=M9,AN9&gt;3000), 3000, IF(I9&gt;M9,AN9&lt;=2000),AN9, IF(I9&gt;M9,AN9&gt;2000),2000)</f>
        <v>0</v>
      </c>
      <c r="AP9" s="58" cm="1">
        <f t="array" ref="AP9">_xlfn.IFS(AND(I9&lt;=M9,AO9&lt;=3000), 3000-AO9, IF(I9&lt;=M9,AO9&gt;3000), 3000-AO9, IF(I9&gt;M9,AO9&lt;=2000),2000-AO9, IF(I9&gt;M9,AO9&gt;2000),2000-AO9)</f>
        <v>3000</v>
      </c>
      <c r="AQ9" s="35"/>
      <c r="AR9" s="35"/>
      <c r="AS9" s="35"/>
      <c r="AT9" s="35"/>
    </row>
    <row r="10" spans="1:46" x14ac:dyDescent="0.2">
      <c r="A10" s="89" t="s">
        <v>153</v>
      </c>
      <c r="B10" s="11"/>
      <c r="C10" s="12"/>
      <c r="D10" s="13"/>
      <c r="E10" s="14"/>
      <c r="F10" s="13"/>
      <c r="G10" s="7"/>
      <c r="H10" s="2"/>
      <c r="I10" s="16">
        <v>0</v>
      </c>
      <c r="J10" s="51">
        <f t="shared" si="0"/>
        <v>0</v>
      </c>
      <c r="K10" s="51" t="e" cm="1">
        <f t="array" ref="K10">_xlfn.IFS(AND(H10="SI", I10&lt;=800), "verificato",IF(H10="SI", I10&gt;800), "non verificato", IF(H10="NO", I10&lt;=650), "verificato", IF(H10="NO", I10&gt;650), "non verificato")</f>
        <v>#N/A</v>
      </c>
      <c r="L10" s="2"/>
      <c r="M10" s="16">
        <v>0</v>
      </c>
      <c r="N10" s="16">
        <v>0</v>
      </c>
      <c r="O10" s="2"/>
      <c r="P10" s="16">
        <v>0</v>
      </c>
      <c r="Q10" s="16">
        <v>0</v>
      </c>
      <c r="R10" s="4"/>
      <c r="S10" s="2"/>
      <c r="T10" s="2"/>
      <c r="U10" s="2"/>
      <c r="V10" s="2"/>
      <c r="W10" s="2"/>
      <c r="X10" s="2"/>
      <c r="Y10" s="2"/>
      <c r="Z10" s="22"/>
      <c r="AA10" s="3">
        <v>0</v>
      </c>
      <c r="AB10" s="2"/>
      <c r="AC10" s="52">
        <f t="shared" si="1"/>
        <v>0</v>
      </c>
      <c r="AD10" s="30">
        <v>0</v>
      </c>
      <c r="AE10" s="57">
        <f t="shared" si="2"/>
        <v>0</v>
      </c>
      <c r="AF10" s="56">
        <f t="shared" si="3"/>
        <v>2500</v>
      </c>
      <c r="AG10" s="32"/>
      <c r="AH10" s="32"/>
      <c r="AI10" s="32"/>
      <c r="AJ10" s="32"/>
      <c r="AK10" s="32"/>
      <c r="AL10" s="32"/>
      <c r="AM10" s="32"/>
      <c r="AN10" s="30">
        <v>0</v>
      </c>
      <c r="AO10" s="56" cm="1">
        <f t="array" ref="AO10">_xlfn.IFS(AND(I10&lt;=M10,AN10&lt;=3000), AN10, IF(I10&lt;=M10,AN10&gt;3000), 3000, IF(I10&gt;M10,AN10&lt;=2000),AN10, IF(I10&gt;M10,AN10&gt;2000),2000)</f>
        <v>0</v>
      </c>
      <c r="AP10" s="58" cm="1">
        <f t="array" ref="AP10">_xlfn.IFS(AND(I10&lt;=M10,AO10&lt;=3000), 3000-AO10, IF(I10&lt;=M10,AO10&gt;3000), 3000-AO10, IF(I10&gt;M10,AO10&lt;=2000),2000-AO10, IF(I10&gt;M10,AO10&gt;2000),2000-AO10)</f>
        <v>3000</v>
      </c>
      <c r="AQ10" s="35"/>
      <c r="AR10" s="35"/>
      <c r="AS10" s="35"/>
      <c r="AT10" s="35"/>
    </row>
    <row r="11" spans="1:46" x14ac:dyDescent="0.2">
      <c r="A11" s="89" t="s">
        <v>154</v>
      </c>
      <c r="B11" s="11"/>
      <c r="C11" s="12"/>
      <c r="D11" s="13"/>
      <c r="E11" s="14"/>
      <c r="F11" s="13"/>
      <c r="G11" s="7"/>
      <c r="H11" s="2"/>
      <c r="I11" s="16">
        <v>0</v>
      </c>
      <c r="J11" s="51">
        <f t="shared" si="0"/>
        <v>0</v>
      </c>
      <c r="K11" s="51" t="e" cm="1">
        <f t="array" ref="K11">_xlfn.IFS(AND(H11="SI", I11&lt;=800), "verificato",IF(H11="SI", I11&gt;800), "non verificato", IF(H11="NO", I11&lt;=650), "verificato", IF(H11="NO", I11&gt;650), "non verificato")</f>
        <v>#N/A</v>
      </c>
      <c r="L11" s="2"/>
      <c r="M11" s="16">
        <v>0</v>
      </c>
      <c r="N11" s="16">
        <v>0</v>
      </c>
      <c r="O11" s="2"/>
      <c r="P11" s="16">
        <v>0</v>
      </c>
      <c r="Q11" s="16">
        <v>0</v>
      </c>
      <c r="R11" s="4"/>
      <c r="S11" s="2"/>
      <c r="T11" s="2"/>
      <c r="U11" s="2"/>
      <c r="V11" s="2"/>
      <c r="W11" s="2"/>
      <c r="X11" s="2"/>
      <c r="Y11" s="2"/>
      <c r="Z11" s="22"/>
      <c r="AA11" s="3">
        <v>0</v>
      </c>
      <c r="AB11" s="2"/>
      <c r="AC11" s="52">
        <f t="shared" si="1"/>
        <v>0</v>
      </c>
      <c r="AD11" s="30">
        <v>0</v>
      </c>
      <c r="AE11" s="57">
        <f t="shared" si="2"/>
        <v>0</v>
      </c>
      <c r="AF11" s="56">
        <f t="shared" si="3"/>
        <v>2500</v>
      </c>
      <c r="AG11" s="32"/>
      <c r="AH11" s="32"/>
      <c r="AI11" s="32"/>
      <c r="AJ11" s="32"/>
      <c r="AK11" s="32"/>
      <c r="AL11" s="32"/>
      <c r="AM11" s="32"/>
      <c r="AN11" s="30">
        <v>0</v>
      </c>
      <c r="AO11" s="56" cm="1">
        <f t="array" ref="AO11">_xlfn.IFS(AND(I11&lt;=M11,AN11&lt;=3000), AN11, IF(I11&lt;=M11,AN11&gt;3000), 3000, IF(I11&gt;M11,AN11&lt;=2000),AN11, IF(I11&gt;M11,AN11&gt;2000),2000)</f>
        <v>0</v>
      </c>
      <c r="AP11" s="58" cm="1">
        <f t="array" ref="AP11">_xlfn.IFS(AND(I11&lt;=M11,AO11&lt;=3000), 3000-AO11, IF(I11&lt;=M11,AO11&gt;3000), 3000-AO11, IF(I11&gt;M11,AO11&lt;=2000),2000-AO11, IF(I11&gt;M11,AO11&gt;2000),2000-AO11)</f>
        <v>3000</v>
      </c>
      <c r="AQ11" s="35"/>
      <c r="AR11" s="35"/>
      <c r="AS11" s="35"/>
      <c r="AT11" s="35"/>
    </row>
    <row r="12" spans="1:46" x14ac:dyDescent="0.2">
      <c r="A12" s="89" t="s">
        <v>155</v>
      </c>
      <c r="B12" s="11"/>
      <c r="C12" s="12"/>
      <c r="D12" s="13"/>
      <c r="E12" s="14"/>
      <c r="F12" s="13"/>
      <c r="G12" s="7"/>
      <c r="H12" s="2"/>
      <c r="I12" s="16">
        <v>0</v>
      </c>
      <c r="J12" s="51">
        <f t="shared" si="0"/>
        <v>0</v>
      </c>
      <c r="K12" s="51" t="e" cm="1">
        <f t="array" ref="K12">_xlfn.IFS(AND(H12="SI", I12&lt;=800), "verificato",IF(H12="SI", I12&gt;800), "non verificato", IF(H12="NO", I12&lt;=650), "verificato", IF(H12="NO", I12&gt;650), "non verificato")</f>
        <v>#N/A</v>
      </c>
      <c r="L12" s="2"/>
      <c r="M12" s="16">
        <v>0</v>
      </c>
      <c r="N12" s="16">
        <v>0</v>
      </c>
      <c r="O12" s="2"/>
      <c r="P12" s="16">
        <v>0</v>
      </c>
      <c r="Q12" s="16">
        <v>0</v>
      </c>
      <c r="R12" s="4"/>
      <c r="S12" s="2"/>
      <c r="T12" s="2"/>
      <c r="U12" s="2"/>
      <c r="V12" s="2"/>
      <c r="W12" s="2"/>
      <c r="X12" s="2"/>
      <c r="Y12" s="2"/>
      <c r="Z12" s="22"/>
      <c r="AA12" s="3">
        <v>0</v>
      </c>
      <c r="AB12" s="2"/>
      <c r="AC12" s="52">
        <f t="shared" si="1"/>
        <v>0</v>
      </c>
      <c r="AD12" s="30">
        <v>0</v>
      </c>
      <c r="AE12" s="57">
        <f t="shared" si="2"/>
        <v>0</v>
      </c>
      <c r="AF12" s="56">
        <f t="shared" si="3"/>
        <v>2500</v>
      </c>
      <c r="AG12" s="32"/>
      <c r="AH12" s="32"/>
      <c r="AI12" s="32"/>
      <c r="AJ12" s="32"/>
      <c r="AK12" s="32"/>
      <c r="AL12" s="32"/>
      <c r="AM12" s="32"/>
      <c r="AN12" s="30">
        <v>0</v>
      </c>
      <c r="AO12" s="56" cm="1">
        <f t="array" ref="AO12">_xlfn.IFS(AND(I12&lt;=M12,AN12&lt;=3000), AN12, IF(I12&lt;=M12,AN12&gt;3000), 3000, IF(I12&gt;M12,AN12&lt;=2000),AN12, IF(I12&gt;M12,AN12&gt;2000),2000)</f>
        <v>0</v>
      </c>
      <c r="AP12" s="58" cm="1">
        <f t="array" ref="AP12">_xlfn.IFS(AND(I12&lt;=M12,AO12&lt;=3000), 3000-AO12, IF(I12&lt;=M12,AO12&gt;3000), 3000-AO12, IF(I12&gt;M12,AO12&lt;=2000),2000-AO12, IF(I12&gt;M12,AO12&gt;2000),2000-AO12)</f>
        <v>3000</v>
      </c>
      <c r="AQ12" s="35"/>
      <c r="AR12" s="35"/>
      <c r="AS12" s="35"/>
      <c r="AT12" s="35"/>
    </row>
    <row r="13" spans="1:46" x14ac:dyDescent="0.2">
      <c r="A13" s="89" t="s">
        <v>156</v>
      </c>
      <c r="B13" s="11"/>
      <c r="C13" s="12"/>
      <c r="D13" s="13"/>
      <c r="E13" s="14"/>
      <c r="F13" s="13"/>
      <c r="G13" s="7"/>
      <c r="H13" s="2"/>
      <c r="I13" s="16">
        <v>0</v>
      </c>
      <c r="J13" s="51">
        <f t="shared" si="0"/>
        <v>0</v>
      </c>
      <c r="K13" s="51" t="e" cm="1">
        <f t="array" ref="K13">_xlfn.IFS(AND(H13="SI", I13&lt;=800), "verificato",IF(H13="SI", I13&gt;800), "non verificato", IF(H13="NO", I13&lt;=650), "verificato", IF(H13="NO", I13&gt;650), "non verificato")</f>
        <v>#N/A</v>
      </c>
      <c r="L13" s="2"/>
      <c r="M13" s="16">
        <v>0</v>
      </c>
      <c r="N13" s="16">
        <v>0</v>
      </c>
      <c r="O13" s="2"/>
      <c r="P13" s="16">
        <v>0</v>
      </c>
      <c r="Q13" s="16">
        <v>0</v>
      </c>
      <c r="R13" s="4"/>
      <c r="S13" s="2"/>
      <c r="T13" s="2"/>
      <c r="U13" s="2"/>
      <c r="V13" s="2"/>
      <c r="W13" s="2"/>
      <c r="X13" s="2"/>
      <c r="Y13" s="2"/>
      <c r="Z13" s="22"/>
      <c r="AA13" s="3">
        <v>0</v>
      </c>
      <c r="AB13" s="2"/>
      <c r="AC13" s="52">
        <f t="shared" si="1"/>
        <v>0</v>
      </c>
      <c r="AD13" s="30">
        <v>0</v>
      </c>
      <c r="AE13" s="57">
        <f t="shared" si="2"/>
        <v>0</v>
      </c>
      <c r="AF13" s="56">
        <f t="shared" si="3"/>
        <v>2500</v>
      </c>
      <c r="AG13" s="32"/>
      <c r="AH13" s="32"/>
      <c r="AI13" s="32"/>
      <c r="AJ13" s="32"/>
      <c r="AK13" s="32"/>
      <c r="AL13" s="32"/>
      <c r="AM13" s="32"/>
      <c r="AN13" s="30">
        <v>0</v>
      </c>
      <c r="AO13" s="56" cm="1">
        <f t="array" ref="AO13">_xlfn.IFS(AND(I13&lt;=M13,AN13&lt;=3000), AN13, IF(I13&lt;=M13,AN13&gt;3000), 3000, IF(I13&gt;M13,AN13&lt;=2000),AN13, IF(I13&gt;M13,AN13&gt;2000),2000)</f>
        <v>0</v>
      </c>
      <c r="AP13" s="58" cm="1">
        <f t="array" ref="AP13">_xlfn.IFS(AND(I13&lt;=M13,AO13&lt;=3000), 3000-AO13, IF(I13&lt;=M13,AO13&gt;3000), 3000-AO13, IF(I13&gt;M13,AO13&lt;=2000),2000-AO13, IF(I13&gt;M13,AO13&gt;2000),2000-AO13)</f>
        <v>3000</v>
      </c>
      <c r="AQ13" s="35"/>
      <c r="AR13" s="35"/>
      <c r="AS13" s="35"/>
      <c r="AT13" s="35"/>
    </row>
    <row r="14" spans="1:46" x14ac:dyDescent="0.2">
      <c r="A14" s="89" t="s">
        <v>157</v>
      </c>
      <c r="B14" s="11"/>
      <c r="C14" s="12"/>
      <c r="D14" s="13"/>
      <c r="E14" s="14"/>
      <c r="F14" s="13"/>
      <c r="G14" s="7"/>
      <c r="H14" s="2"/>
      <c r="I14" s="16">
        <v>0</v>
      </c>
      <c r="J14" s="51">
        <f t="shared" si="0"/>
        <v>0</v>
      </c>
      <c r="K14" s="51" t="e" cm="1">
        <f t="array" ref="K14">_xlfn.IFS(AND(H14="SI", I14&lt;=800), "verificato",IF(H14="SI", I14&gt;800), "non verificato", IF(H14="NO", I14&lt;=650), "verificato", IF(H14="NO", I14&gt;650), "non verificato")</f>
        <v>#N/A</v>
      </c>
      <c r="L14" s="2"/>
      <c r="M14" s="16">
        <v>0</v>
      </c>
      <c r="N14" s="16">
        <v>0</v>
      </c>
      <c r="O14" s="2"/>
      <c r="P14" s="16">
        <v>0</v>
      </c>
      <c r="Q14" s="16">
        <v>0</v>
      </c>
      <c r="R14" s="4"/>
      <c r="S14" s="2"/>
      <c r="T14" s="2"/>
      <c r="U14" s="2"/>
      <c r="V14" s="2"/>
      <c r="W14" s="2"/>
      <c r="X14" s="2"/>
      <c r="Y14" s="2"/>
      <c r="Z14" s="22"/>
      <c r="AA14" s="3">
        <v>0</v>
      </c>
      <c r="AB14" s="2"/>
      <c r="AC14" s="52">
        <f t="shared" si="1"/>
        <v>0</v>
      </c>
      <c r="AD14" s="30">
        <v>0</v>
      </c>
      <c r="AE14" s="57">
        <f t="shared" si="2"/>
        <v>0</v>
      </c>
      <c r="AF14" s="56">
        <f t="shared" si="3"/>
        <v>2500</v>
      </c>
      <c r="AG14" s="32"/>
      <c r="AH14" s="32"/>
      <c r="AI14" s="32"/>
      <c r="AJ14" s="32"/>
      <c r="AK14" s="32"/>
      <c r="AL14" s="32"/>
      <c r="AM14" s="32"/>
      <c r="AN14" s="30">
        <v>0</v>
      </c>
      <c r="AO14" s="56" cm="1">
        <f t="array" ref="AO14">_xlfn.IFS(AND(I14&lt;=M14,AN14&lt;=3000), AN14, IF(I14&lt;=M14,AN14&gt;3000), 3000, IF(I14&gt;M14,AN14&lt;=2000),AN14, IF(I14&gt;M14,AN14&gt;2000),2000)</f>
        <v>0</v>
      </c>
      <c r="AP14" s="58" cm="1">
        <f t="array" ref="AP14">_xlfn.IFS(AND(I14&lt;=M14,AO14&lt;=3000), 3000-AO14, IF(I14&lt;=M14,AO14&gt;3000), 3000-AO14, IF(I14&gt;M14,AO14&lt;=2000),2000-AO14, IF(I14&gt;M14,AO14&gt;2000),2000-AO14)</f>
        <v>3000</v>
      </c>
      <c r="AQ14" s="35"/>
      <c r="AR14" s="35"/>
      <c r="AS14" s="35"/>
      <c r="AT14" s="35"/>
    </row>
    <row r="15" spans="1:46" x14ac:dyDescent="0.2">
      <c r="A15" s="89" t="s">
        <v>158</v>
      </c>
      <c r="B15" s="11"/>
      <c r="C15" s="12"/>
      <c r="D15" s="13"/>
      <c r="E15" s="14"/>
      <c r="F15" s="13"/>
      <c r="G15" s="7"/>
      <c r="H15" s="2"/>
      <c r="I15" s="16">
        <v>0</v>
      </c>
      <c r="J15" s="51">
        <f t="shared" si="0"/>
        <v>0</v>
      </c>
      <c r="K15" s="51" t="e" cm="1">
        <f t="array" ref="K15">_xlfn.IFS(AND(H15="SI", I15&lt;=800), "verificato",IF(H15="SI", I15&gt;800), "non verificato", IF(H15="NO", I15&lt;=650), "verificato", IF(H15="NO", I15&gt;650), "non verificato")</f>
        <v>#N/A</v>
      </c>
      <c r="L15" s="2"/>
      <c r="M15" s="16">
        <v>0</v>
      </c>
      <c r="N15" s="16">
        <v>0</v>
      </c>
      <c r="O15" s="2"/>
      <c r="P15" s="16">
        <v>0</v>
      </c>
      <c r="Q15" s="16">
        <v>0</v>
      </c>
      <c r="R15" s="4"/>
      <c r="S15" s="2"/>
      <c r="T15" s="2"/>
      <c r="U15" s="2"/>
      <c r="V15" s="2"/>
      <c r="W15" s="2"/>
      <c r="X15" s="2"/>
      <c r="Y15" s="2"/>
      <c r="Z15" s="22"/>
      <c r="AA15" s="3">
        <v>0</v>
      </c>
      <c r="AB15" s="2"/>
      <c r="AC15" s="52">
        <f t="shared" si="1"/>
        <v>0</v>
      </c>
      <c r="AD15" s="30">
        <v>0</v>
      </c>
      <c r="AE15" s="57">
        <f t="shared" si="2"/>
        <v>0</v>
      </c>
      <c r="AF15" s="56">
        <f t="shared" si="3"/>
        <v>2500</v>
      </c>
      <c r="AG15" s="32"/>
      <c r="AH15" s="32"/>
      <c r="AI15" s="32"/>
      <c r="AJ15" s="32"/>
      <c r="AK15" s="32"/>
      <c r="AL15" s="32"/>
      <c r="AM15" s="32"/>
      <c r="AN15" s="30">
        <v>0</v>
      </c>
      <c r="AO15" s="56" cm="1">
        <f t="array" ref="AO15">_xlfn.IFS(AND(I15&lt;=M15,AN15&lt;=3000), AN15, IF(I15&lt;=M15,AN15&gt;3000), 3000, IF(I15&gt;M15,AN15&lt;=2000),AN15, IF(I15&gt;M15,AN15&gt;2000),2000)</f>
        <v>0</v>
      </c>
      <c r="AP15" s="58" cm="1">
        <f t="array" ref="AP15">_xlfn.IFS(AND(I15&lt;=M15,AO15&lt;=3000), 3000-AO15, IF(I15&lt;=M15,AO15&gt;3000), 3000-AO15, IF(I15&gt;M15,AO15&lt;=2000),2000-AO15, IF(I15&gt;M15,AO15&gt;2000),2000-AO15)</f>
        <v>3000</v>
      </c>
      <c r="AQ15" s="35"/>
      <c r="AR15" s="35"/>
      <c r="AS15" s="35"/>
      <c r="AT15" s="35"/>
    </row>
    <row r="16" spans="1:46" x14ac:dyDescent="0.2">
      <c r="A16" s="89" t="s">
        <v>159</v>
      </c>
      <c r="B16" s="11"/>
      <c r="C16" s="12"/>
      <c r="D16" s="13"/>
      <c r="E16" s="14"/>
      <c r="F16" s="13"/>
      <c r="G16" s="7"/>
      <c r="H16" s="2"/>
      <c r="I16" s="16">
        <v>0</v>
      </c>
      <c r="J16" s="51">
        <f t="shared" si="0"/>
        <v>0</v>
      </c>
      <c r="K16" s="51" t="e" cm="1">
        <f t="array" ref="K16">_xlfn.IFS(AND(H16="SI", I16&lt;=800), "verificato",IF(H16="SI", I16&gt;800), "non verificato", IF(H16="NO", I16&lt;=650), "verificato", IF(H16="NO", I16&gt;650), "non verificato")</f>
        <v>#N/A</v>
      </c>
      <c r="L16" s="2"/>
      <c r="M16" s="16">
        <v>0</v>
      </c>
      <c r="N16" s="16">
        <v>0</v>
      </c>
      <c r="O16" s="2"/>
      <c r="P16" s="16">
        <v>0</v>
      </c>
      <c r="Q16" s="16">
        <v>0</v>
      </c>
      <c r="R16" s="4"/>
      <c r="S16" s="2"/>
      <c r="T16" s="2"/>
      <c r="U16" s="2"/>
      <c r="V16" s="2"/>
      <c r="W16" s="2"/>
      <c r="X16" s="2"/>
      <c r="Y16" s="2"/>
      <c r="Z16" s="22"/>
      <c r="AA16" s="3">
        <v>0</v>
      </c>
      <c r="AB16" s="2"/>
      <c r="AC16" s="52">
        <f t="shared" si="1"/>
        <v>0</v>
      </c>
      <c r="AD16" s="30">
        <v>0</v>
      </c>
      <c r="AE16" s="57">
        <f t="shared" si="2"/>
        <v>0</v>
      </c>
      <c r="AF16" s="56">
        <f t="shared" si="3"/>
        <v>2500</v>
      </c>
      <c r="AG16" s="32"/>
      <c r="AH16" s="32"/>
      <c r="AI16" s="32"/>
      <c r="AJ16" s="32"/>
      <c r="AK16" s="32"/>
      <c r="AL16" s="32"/>
      <c r="AM16" s="32"/>
      <c r="AN16" s="30">
        <v>0</v>
      </c>
      <c r="AO16" s="56" cm="1">
        <f t="array" ref="AO16">_xlfn.IFS(AND(I16&lt;=M16,AN16&lt;=3000), AN16, IF(I16&lt;=M16,AN16&gt;3000), 3000, IF(I16&gt;M16,AN16&lt;=2000),AN16, IF(I16&gt;M16,AN16&gt;2000),2000)</f>
        <v>0</v>
      </c>
      <c r="AP16" s="58" cm="1">
        <f t="array" ref="AP16">_xlfn.IFS(AND(I16&lt;=M16,AO16&lt;=3000), 3000-AO16, IF(I16&lt;=M16,AO16&gt;3000), 3000-AO16, IF(I16&gt;M16,AO16&lt;=2000),2000-AO16, IF(I16&gt;M16,AO16&gt;2000),2000-AO16)</f>
        <v>3000</v>
      </c>
      <c r="AQ16" s="35"/>
      <c r="AR16" s="35"/>
      <c r="AS16" s="35"/>
      <c r="AT16" s="35"/>
    </row>
    <row r="17" spans="1:47" x14ac:dyDescent="0.2">
      <c r="A17" s="89" t="s">
        <v>160</v>
      </c>
      <c r="B17" s="11"/>
      <c r="C17" s="12"/>
      <c r="D17" s="13"/>
      <c r="E17" s="14"/>
      <c r="F17" s="13"/>
      <c r="G17" s="7"/>
      <c r="H17" s="2"/>
      <c r="I17" s="16">
        <v>0</v>
      </c>
      <c r="J17" s="51">
        <f t="shared" si="0"/>
        <v>0</v>
      </c>
      <c r="K17" s="51" t="e" cm="1">
        <f t="array" ref="K17">_xlfn.IFS(AND(H17="SI", I17&lt;=800), "verificato",IF(H17="SI", I17&gt;800), "non verificato", IF(H17="NO", I17&lt;=650), "verificato", IF(H17="NO", I17&gt;650), "non verificato")</f>
        <v>#N/A</v>
      </c>
      <c r="L17" s="2"/>
      <c r="M17" s="16">
        <v>0</v>
      </c>
      <c r="N17" s="16">
        <v>0</v>
      </c>
      <c r="O17" s="2"/>
      <c r="P17" s="16">
        <v>0</v>
      </c>
      <c r="Q17" s="16">
        <v>0</v>
      </c>
      <c r="R17" s="4"/>
      <c r="S17" s="2"/>
      <c r="T17" s="2"/>
      <c r="U17" s="2"/>
      <c r="V17" s="2"/>
      <c r="W17" s="2"/>
      <c r="X17" s="2"/>
      <c r="Y17" s="2"/>
      <c r="Z17" s="22"/>
      <c r="AA17" s="3">
        <v>0</v>
      </c>
      <c r="AB17" s="2"/>
      <c r="AC17" s="52">
        <f t="shared" si="1"/>
        <v>0</v>
      </c>
      <c r="AD17" s="30">
        <v>0</v>
      </c>
      <c r="AE17" s="57">
        <f t="shared" si="2"/>
        <v>0</v>
      </c>
      <c r="AF17" s="56">
        <f t="shared" si="3"/>
        <v>2500</v>
      </c>
      <c r="AG17" s="32"/>
      <c r="AH17" s="32"/>
      <c r="AI17" s="32"/>
      <c r="AJ17" s="32"/>
      <c r="AK17" s="32"/>
      <c r="AL17" s="32"/>
      <c r="AM17" s="32"/>
      <c r="AN17" s="30">
        <v>0</v>
      </c>
      <c r="AO17" s="56" cm="1">
        <f t="array" ref="AO17">_xlfn.IFS(AND(I17&lt;=M17,AN17&lt;=3000), AN17, IF(I17&lt;=M17,AN17&gt;3000), 3000, IF(I17&gt;M17,AN17&lt;=2000),AN17, IF(I17&gt;M17,AN17&gt;2000),2000)</f>
        <v>0</v>
      </c>
      <c r="AP17" s="58" cm="1">
        <f t="array" ref="AP17">_xlfn.IFS(AND(I17&lt;=M17,AO17&lt;=3000), 3000-AO17, IF(I17&lt;=M17,AO17&gt;3000), 3000-AO17, IF(I17&gt;M17,AO17&lt;=2000),2000-AO17, IF(I17&gt;M17,AO17&gt;2000),2000-AO17)</f>
        <v>3000</v>
      </c>
      <c r="AQ17" s="35"/>
      <c r="AR17" s="35"/>
      <c r="AS17" s="35"/>
      <c r="AT17" s="35"/>
    </row>
    <row r="18" spans="1:47" x14ac:dyDescent="0.2">
      <c r="A18" s="89" t="s">
        <v>161</v>
      </c>
      <c r="B18" s="11"/>
      <c r="C18" s="12"/>
      <c r="D18" s="13"/>
      <c r="E18" s="14"/>
      <c r="F18" s="13"/>
      <c r="G18" s="7"/>
      <c r="H18" s="2"/>
      <c r="I18" s="16">
        <v>0</v>
      </c>
      <c r="J18" s="51">
        <f t="shared" si="0"/>
        <v>0</v>
      </c>
      <c r="K18" s="51" t="e" cm="1">
        <f t="array" ref="K18">_xlfn.IFS(AND(H18="SI", I18&lt;=800), "verificato",IF(H18="SI", I18&gt;800), "non verificato", IF(H18="NO", I18&lt;=650), "verificato", IF(H18="NO", I18&gt;650), "non verificato")</f>
        <v>#N/A</v>
      </c>
      <c r="L18" s="2"/>
      <c r="M18" s="16">
        <v>0</v>
      </c>
      <c r="N18" s="16">
        <v>0</v>
      </c>
      <c r="O18" s="2"/>
      <c r="P18" s="16">
        <v>0</v>
      </c>
      <c r="Q18" s="16">
        <v>0</v>
      </c>
      <c r="R18" s="4"/>
      <c r="S18" s="2"/>
      <c r="T18" s="2"/>
      <c r="U18" s="2"/>
      <c r="V18" s="2"/>
      <c r="W18" s="2"/>
      <c r="X18" s="2"/>
      <c r="Y18" s="2"/>
      <c r="Z18" s="22"/>
      <c r="AA18" s="3">
        <v>0</v>
      </c>
      <c r="AB18" s="2"/>
      <c r="AC18" s="52">
        <f t="shared" si="1"/>
        <v>0</v>
      </c>
      <c r="AD18" s="30">
        <v>0</v>
      </c>
      <c r="AE18" s="57">
        <f t="shared" si="2"/>
        <v>0</v>
      </c>
      <c r="AF18" s="56">
        <f t="shared" si="3"/>
        <v>2500</v>
      </c>
      <c r="AG18" s="32"/>
      <c r="AH18" s="32"/>
      <c r="AI18" s="32"/>
      <c r="AJ18" s="32"/>
      <c r="AK18" s="32"/>
      <c r="AL18" s="32"/>
      <c r="AM18" s="32"/>
      <c r="AN18" s="30">
        <v>0</v>
      </c>
      <c r="AO18" s="56" cm="1">
        <f t="array" ref="AO18">_xlfn.IFS(AND(I18&lt;=M18,AN18&lt;=3000), AN18, IF(I18&lt;=M18,AN18&gt;3000), 3000, IF(I18&gt;M18,AN18&lt;=2000),AN18, IF(I18&gt;M18,AN18&gt;2000),2000)</f>
        <v>0</v>
      </c>
      <c r="AP18" s="58" cm="1">
        <f t="array" ref="AP18">_xlfn.IFS(AND(I18&lt;=M18,AO18&lt;=3000), 3000-AO18, IF(I18&lt;=M18,AO18&gt;3000), 3000-AO18, IF(I18&gt;M18,AO18&lt;=2000),2000-AO18, IF(I18&gt;M18,AO18&gt;2000),2000-AO18)</f>
        <v>3000</v>
      </c>
      <c r="AQ18" s="35"/>
      <c r="AR18" s="35"/>
      <c r="AS18" s="35"/>
      <c r="AT18" s="35"/>
    </row>
    <row r="19" spans="1:47" x14ac:dyDescent="0.2">
      <c r="A19" s="89" t="s">
        <v>162</v>
      </c>
      <c r="B19" s="11"/>
      <c r="C19" s="12"/>
      <c r="D19" s="13"/>
      <c r="E19" s="14"/>
      <c r="F19" s="13"/>
      <c r="G19" s="7"/>
      <c r="H19" s="2"/>
      <c r="I19" s="16">
        <v>0</v>
      </c>
      <c r="J19" s="51">
        <f t="shared" si="0"/>
        <v>0</v>
      </c>
      <c r="K19" s="51" t="e" cm="1">
        <f t="array" ref="K19">_xlfn.IFS(AND(H19="SI", I19&lt;=800), "verificato",IF(H19="SI", I19&gt;800), "non verificato", IF(H19="NO", I19&lt;=650), "verificato", IF(H19="NO", I19&gt;650), "non verificato")</f>
        <v>#N/A</v>
      </c>
      <c r="L19" s="2"/>
      <c r="M19" s="16">
        <v>0</v>
      </c>
      <c r="N19" s="16">
        <v>0</v>
      </c>
      <c r="O19" s="2"/>
      <c r="P19" s="16">
        <v>0</v>
      </c>
      <c r="Q19" s="16">
        <v>0</v>
      </c>
      <c r="R19" s="4"/>
      <c r="S19" s="2"/>
      <c r="T19" s="2"/>
      <c r="U19" s="2"/>
      <c r="V19" s="2"/>
      <c r="W19" s="2"/>
      <c r="X19" s="2"/>
      <c r="Y19" s="2"/>
      <c r="Z19" s="22"/>
      <c r="AA19" s="3">
        <v>0</v>
      </c>
      <c r="AB19" s="2"/>
      <c r="AC19" s="52">
        <f t="shared" si="1"/>
        <v>0</v>
      </c>
      <c r="AD19" s="30">
        <v>0</v>
      </c>
      <c r="AE19" s="57">
        <f t="shared" si="2"/>
        <v>0</v>
      </c>
      <c r="AF19" s="56">
        <f t="shared" si="3"/>
        <v>2500</v>
      </c>
      <c r="AG19" s="32"/>
      <c r="AH19" s="32"/>
      <c r="AI19" s="32"/>
      <c r="AJ19" s="32"/>
      <c r="AK19" s="32"/>
      <c r="AL19" s="32"/>
      <c r="AM19" s="32"/>
      <c r="AN19" s="30">
        <v>0</v>
      </c>
      <c r="AO19" s="56" cm="1">
        <f t="array" ref="AO19">_xlfn.IFS(AND(I19&lt;=M19,AN19&lt;=3000), AN19, IF(I19&lt;=M19,AN19&gt;3000), 3000, IF(I19&gt;M19,AN19&lt;=2000),AN19, IF(I19&gt;M19,AN19&gt;2000),2000)</f>
        <v>0</v>
      </c>
      <c r="AP19" s="58" cm="1">
        <f t="array" ref="AP19">_xlfn.IFS(AND(I19&lt;=M19,AO19&lt;=3000), 3000-AO19, IF(I19&lt;=M19,AO19&gt;3000), 3000-AO19, IF(I19&gt;M19,AO19&lt;=2000),2000-AO19, IF(I19&gt;M19,AO19&gt;2000),2000-AO19)</f>
        <v>3000</v>
      </c>
      <c r="AQ19" s="35"/>
      <c r="AR19" s="35"/>
      <c r="AS19" s="35"/>
      <c r="AT19" s="35"/>
    </row>
    <row r="20" spans="1:47" x14ac:dyDescent="0.2">
      <c r="A20" s="89" t="s">
        <v>163</v>
      </c>
      <c r="B20" s="11"/>
      <c r="C20" s="12"/>
      <c r="D20" s="13"/>
      <c r="E20" s="14"/>
      <c r="F20" s="13"/>
      <c r="G20" s="7"/>
      <c r="H20" s="2"/>
      <c r="I20" s="16">
        <v>0</v>
      </c>
      <c r="J20" s="51">
        <f t="shared" si="0"/>
        <v>0</v>
      </c>
      <c r="K20" s="51" t="e" cm="1">
        <f t="array" ref="K20">_xlfn.IFS(AND(H20="SI", I20&lt;=800), "verificato",IF(H20="SI", I20&gt;800), "non verificato", IF(H20="NO", I20&lt;=650), "verificato", IF(H20="NO", I20&gt;650), "non verificato")</f>
        <v>#N/A</v>
      </c>
      <c r="L20" s="2"/>
      <c r="M20" s="16">
        <v>0</v>
      </c>
      <c r="N20" s="16">
        <v>0</v>
      </c>
      <c r="O20" s="2"/>
      <c r="P20" s="16">
        <v>0</v>
      </c>
      <c r="Q20" s="16">
        <v>0</v>
      </c>
      <c r="R20" s="4"/>
      <c r="S20" s="2"/>
      <c r="T20" s="2"/>
      <c r="U20" s="2"/>
      <c r="V20" s="2"/>
      <c r="W20" s="2"/>
      <c r="X20" s="2"/>
      <c r="Y20" s="2"/>
      <c r="Z20" s="22"/>
      <c r="AA20" s="3">
        <v>0</v>
      </c>
      <c r="AB20" s="2"/>
      <c r="AC20" s="52">
        <f t="shared" si="1"/>
        <v>0</v>
      </c>
      <c r="AD20" s="30">
        <v>0</v>
      </c>
      <c r="AE20" s="57">
        <f t="shared" si="2"/>
        <v>0</v>
      </c>
      <c r="AF20" s="56">
        <f t="shared" si="3"/>
        <v>2500</v>
      </c>
      <c r="AG20" s="32"/>
      <c r="AH20" s="32"/>
      <c r="AI20" s="32"/>
      <c r="AJ20" s="32"/>
      <c r="AK20" s="32"/>
      <c r="AL20" s="32"/>
      <c r="AM20" s="32"/>
      <c r="AN20" s="30">
        <v>0</v>
      </c>
      <c r="AO20" s="56" cm="1">
        <f t="array" ref="AO20">_xlfn.IFS(AND(I20&lt;=M20,AN20&lt;=3000), AN20, IF(I20&lt;=M20,AN20&gt;3000), 3000, IF(I20&gt;M20,AN20&lt;=2000),AN20, IF(I20&gt;M20,AN20&gt;2000),2000)</f>
        <v>0</v>
      </c>
      <c r="AP20" s="58" cm="1">
        <f t="array" ref="AP20">_xlfn.IFS(AND(I20&lt;=M20,AO20&lt;=3000), 3000-AO20, IF(I20&lt;=M20,AO20&gt;3000), 3000-AO20, IF(I20&gt;M20,AO20&lt;=2000),2000-AO20, IF(I20&gt;M20,AO20&gt;2000),2000-AO20)</f>
        <v>3000</v>
      </c>
      <c r="AQ20" s="35"/>
      <c r="AR20" s="35"/>
      <c r="AS20" s="35"/>
      <c r="AT20" s="35"/>
    </row>
    <row r="21" spans="1:47" x14ac:dyDescent="0.2">
      <c r="A21" s="89" t="s">
        <v>164</v>
      </c>
      <c r="B21" s="11"/>
      <c r="C21" s="12"/>
      <c r="D21" s="13"/>
      <c r="E21" s="14"/>
      <c r="F21" s="13"/>
      <c r="G21" s="7"/>
      <c r="H21" s="2"/>
      <c r="I21" s="16">
        <v>0</v>
      </c>
      <c r="J21" s="51">
        <f t="shared" si="0"/>
        <v>0</v>
      </c>
      <c r="K21" s="51" t="e" cm="1">
        <f t="array" ref="K21">_xlfn.IFS(AND(H21="SI", I21&lt;=800), "verificato",IF(H21="SI", I21&gt;800), "non verificato", IF(H21="NO", I21&lt;=650), "verificato", IF(H21="NO", I21&gt;650), "non verificato")</f>
        <v>#N/A</v>
      </c>
      <c r="L21" s="2"/>
      <c r="M21" s="16">
        <v>0</v>
      </c>
      <c r="N21" s="16">
        <v>0</v>
      </c>
      <c r="O21" s="2"/>
      <c r="P21" s="16">
        <v>0</v>
      </c>
      <c r="Q21" s="16">
        <v>0</v>
      </c>
      <c r="R21" s="4"/>
      <c r="S21" s="2"/>
      <c r="T21" s="2"/>
      <c r="U21" s="2"/>
      <c r="V21" s="2"/>
      <c r="W21" s="2"/>
      <c r="X21" s="2"/>
      <c r="Y21" s="2"/>
      <c r="Z21" s="22"/>
      <c r="AA21" s="3">
        <v>0</v>
      </c>
      <c r="AB21" s="2"/>
      <c r="AC21" s="52">
        <f t="shared" si="1"/>
        <v>0</v>
      </c>
      <c r="AD21" s="30">
        <v>0</v>
      </c>
      <c r="AE21" s="57">
        <f t="shared" si="2"/>
        <v>0</v>
      </c>
      <c r="AF21" s="56">
        <f t="shared" si="3"/>
        <v>2500</v>
      </c>
      <c r="AG21" s="32"/>
      <c r="AH21" s="32"/>
      <c r="AI21" s="32"/>
      <c r="AJ21" s="32"/>
      <c r="AK21" s="32"/>
      <c r="AL21" s="32"/>
      <c r="AM21" s="32"/>
      <c r="AN21" s="30">
        <v>0</v>
      </c>
      <c r="AO21" s="56" cm="1">
        <f t="array" ref="AO21">_xlfn.IFS(AND(I21&lt;=M21,AN21&lt;=3000), AN21, IF(I21&lt;=M21,AN21&gt;3000), 3000, IF(I21&gt;M21,AN21&lt;=2000),AN21, IF(I21&gt;M21,AN21&gt;2000),2000)</f>
        <v>0</v>
      </c>
      <c r="AP21" s="58" cm="1">
        <f t="array" ref="AP21">_xlfn.IFS(AND(I21&lt;=M21,AO21&lt;=3000), 3000-AO21, IF(I21&lt;=M21,AO21&gt;3000), 3000-AO21, IF(I21&gt;M21,AO21&lt;=2000),2000-AO21, IF(I21&gt;M21,AO21&gt;2000),2000-AO21)</f>
        <v>3000</v>
      </c>
      <c r="AQ21" s="35"/>
      <c r="AR21" s="35"/>
      <c r="AS21" s="35"/>
      <c r="AT21" s="35"/>
    </row>
    <row r="22" spans="1:47" x14ac:dyDescent="0.2">
      <c r="A22" s="89" t="s">
        <v>165</v>
      </c>
      <c r="B22" s="11"/>
      <c r="C22" s="12"/>
      <c r="D22" s="13"/>
      <c r="E22" s="14"/>
      <c r="F22" s="13"/>
      <c r="G22" s="7"/>
      <c r="H22" s="2"/>
      <c r="I22" s="16">
        <v>0</v>
      </c>
      <c r="J22" s="51">
        <f t="shared" si="0"/>
        <v>0</v>
      </c>
      <c r="K22" s="51" t="e" cm="1">
        <f t="array" ref="K22">_xlfn.IFS(AND(H22="SI", I22&lt;=800), "verificato",IF(H22="SI", I22&gt;800), "non verificato", IF(H22="NO", I22&lt;=650), "verificato", IF(H22="NO", I22&gt;650), "non verificato")</f>
        <v>#N/A</v>
      </c>
      <c r="L22" s="2"/>
      <c r="M22" s="16">
        <v>0</v>
      </c>
      <c r="N22" s="16">
        <v>0</v>
      </c>
      <c r="O22" s="2"/>
      <c r="P22" s="16">
        <v>0</v>
      </c>
      <c r="Q22" s="16">
        <v>0</v>
      </c>
      <c r="R22" s="4"/>
      <c r="S22" s="2"/>
      <c r="T22" s="2"/>
      <c r="U22" s="2"/>
      <c r="V22" s="2"/>
      <c r="W22" s="2"/>
      <c r="X22" s="2"/>
      <c r="Y22" s="2"/>
      <c r="Z22" s="22"/>
      <c r="AA22" s="3">
        <v>0</v>
      </c>
      <c r="AB22" s="2"/>
      <c r="AC22" s="52">
        <f t="shared" si="1"/>
        <v>0</v>
      </c>
      <c r="AD22" s="30">
        <v>0</v>
      </c>
      <c r="AE22" s="57">
        <f t="shared" si="2"/>
        <v>0</v>
      </c>
      <c r="AF22" s="56">
        <f t="shared" si="3"/>
        <v>2500</v>
      </c>
      <c r="AG22" s="32"/>
      <c r="AH22" s="32"/>
      <c r="AI22" s="32"/>
      <c r="AJ22" s="32"/>
      <c r="AK22" s="32"/>
      <c r="AL22" s="32"/>
      <c r="AM22" s="32"/>
      <c r="AN22" s="30">
        <v>0</v>
      </c>
      <c r="AO22" s="56" cm="1">
        <f t="array" ref="AO22">_xlfn.IFS(AND(I22&lt;=M22,AN22&lt;=3000), AN22, IF(I22&lt;=M22,AN22&gt;3000), 3000, IF(I22&gt;M22,AN22&lt;=2000),AN22, IF(I22&gt;M22,AN22&gt;2000),2000)</f>
        <v>0</v>
      </c>
      <c r="AP22" s="58" cm="1">
        <f t="array" ref="AP22">_xlfn.IFS(AND(I22&lt;=M22,AO22&lt;=3000), 3000-AO22, IF(I22&lt;=M22,AO22&gt;3000), 3000-AO22, IF(I22&gt;M22,AO22&lt;=2000),2000-AO22, IF(I22&gt;M22,AO22&gt;2000),2000-AO22)</f>
        <v>3000</v>
      </c>
      <c r="AQ22" s="35"/>
      <c r="AR22" s="35"/>
      <c r="AS22" s="35"/>
      <c r="AT22" s="35"/>
    </row>
    <row r="23" spans="1:47" x14ac:dyDescent="0.2">
      <c r="A23" s="89" t="s">
        <v>166</v>
      </c>
      <c r="B23" s="11"/>
      <c r="C23" s="12"/>
      <c r="D23" s="13"/>
      <c r="E23" s="14"/>
      <c r="F23" s="13"/>
      <c r="G23" s="7"/>
      <c r="H23" s="2"/>
      <c r="I23" s="16">
        <v>0</v>
      </c>
      <c r="J23" s="51">
        <f t="shared" si="0"/>
        <v>0</v>
      </c>
      <c r="K23" s="51" t="e" cm="1">
        <f t="array" ref="K23">_xlfn.IFS(AND(H23="SI", I23&lt;=800), "verificato",IF(H23="SI", I23&gt;800), "non verificato", IF(H23="NO", I23&lt;=650), "verificato", IF(H23="NO", I23&gt;650), "non verificato")</f>
        <v>#N/A</v>
      </c>
      <c r="L23" s="2"/>
      <c r="M23" s="16">
        <v>0</v>
      </c>
      <c r="N23" s="16">
        <v>0</v>
      </c>
      <c r="O23" s="2"/>
      <c r="P23" s="16">
        <v>0</v>
      </c>
      <c r="Q23" s="16">
        <v>0</v>
      </c>
      <c r="R23" s="4"/>
      <c r="S23" s="2"/>
      <c r="T23" s="2"/>
      <c r="U23" s="2"/>
      <c r="V23" s="2"/>
      <c r="W23" s="2"/>
      <c r="X23" s="2"/>
      <c r="Y23" s="2"/>
      <c r="Z23" s="22"/>
      <c r="AA23" s="3">
        <v>0</v>
      </c>
      <c r="AB23" s="2"/>
      <c r="AC23" s="52">
        <f t="shared" si="1"/>
        <v>0</v>
      </c>
      <c r="AD23" s="30">
        <v>0</v>
      </c>
      <c r="AE23" s="57">
        <f t="shared" si="2"/>
        <v>0</v>
      </c>
      <c r="AF23" s="56">
        <f t="shared" si="3"/>
        <v>2500</v>
      </c>
      <c r="AG23" s="32"/>
      <c r="AH23" s="32"/>
      <c r="AI23" s="32"/>
      <c r="AJ23" s="32"/>
      <c r="AK23" s="32"/>
      <c r="AL23" s="32"/>
      <c r="AM23" s="32"/>
      <c r="AN23" s="30">
        <v>0</v>
      </c>
      <c r="AO23" s="56" cm="1">
        <f t="array" ref="AO23">_xlfn.IFS(AND(I23&lt;=M23,AN23&lt;=3000), AN23, IF(I23&lt;=M23,AN23&gt;3000), 3000, IF(I23&gt;M23,AN23&lt;=2000),AN23, IF(I23&gt;M23,AN23&gt;2000),2000)</f>
        <v>0</v>
      </c>
      <c r="AP23" s="58" cm="1">
        <f t="array" ref="AP23">_xlfn.IFS(AND(I23&lt;=M23,AO23&lt;=3000), 3000-AO23, IF(I23&lt;=M23,AO23&gt;3000), 3000-AO23, IF(I23&gt;M23,AO23&lt;=2000),2000-AO23, IF(I23&gt;M23,AO23&gt;2000),2000-AO23)</f>
        <v>3000</v>
      </c>
      <c r="AQ23" s="35"/>
      <c r="AR23" s="35"/>
      <c r="AS23" s="35"/>
      <c r="AT23" s="35"/>
    </row>
    <row r="24" spans="1:47" x14ac:dyDescent="0.2">
      <c r="A24" s="89" t="s">
        <v>167</v>
      </c>
      <c r="B24" s="11"/>
      <c r="C24" s="12"/>
      <c r="D24" s="13"/>
      <c r="E24" s="14"/>
      <c r="F24" s="13"/>
      <c r="G24" s="7"/>
      <c r="H24" s="2"/>
      <c r="I24" s="16">
        <v>0</v>
      </c>
      <c r="J24" s="51">
        <f t="shared" si="0"/>
        <v>0</v>
      </c>
      <c r="K24" s="51" t="e" cm="1">
        <f t="array" ref="K24">_xlfn.IFS(AND(H24="SI", I24&lt;=800), "verificato",IF(H24="SI", I24&gt;800), "non verificato", IF(H24="NO", I24&lt;=650), "verificato", IF(H24="NO", I24&gt;650), "non verificato")</f>
        <v>#N/A</v>
      </c>
      <c r="L24" s="2"/>
      <c r="M24" s="16">
        <v>0</v>
      </c>
      <c r="N24" s="16">
        <v>0</v>
      </c>
      <c r="O24" s="2"/>
      <c r="P24" s="16">
        <v>0</v>
      </c>
      <c r="Q24" s="16">
        <v>0</v>
      </c>
      <c r="R24" s="4"/>
      <c r="S24" s="2"/>
      <c r="T24" s="2"/>
      <c r="U24" s="2"/>
      <c r="V24" s="2"/>
      <c r="W24" s="2"/>
      <c r="X24" s="2"/>
      <c r="Y24" s="2"/>
      <c r="Z24" s="22"/>
      <c r="AA24" s="3">
        <v>0</v>
      </c>
      <c r="AB24" s="2"/>
      <c r="AC24" s="52">
        <f t="shared" si="1"/>
        <v>0</v>
      </c>
      <c r="AD24" s="30">
        <v>0</v>
      </c>
      <c r="AE24" s="57">
        <f t="shared" si="2"/>
        <v>0</v>
      </c>
      <c r="AF24" s="56">
        <f t="shared" si="3"/>
        <v>2500</v>
      </c>
      <c r="AG24" s="32"/>
      <c r="AH24" s="32"/>
      <c r="AI24" s="32"/>
      <c r="AJ24" s="32"/>
      <c r="AK24" s="32"/>
      <c r="AL24" s="32"/>
      <c r="AM24" s="32"/>
      <c r="AN24" s="30">
        <v>0</v>
      </c>
      <c r="AO24" s="56" cm="1">
        <f t="array" ref="AO24">_xlfn.IFS(AND(I24&lt;=M24,AN24&lt;=3000), AN24, IF(I24&lt;=M24,AN24&gt;3000), 3000, IF(I24&gt;M24,AN24&lt;=2000),AN24, IF(I24&gt;M24,AN24&gt;2000),2000)</f>
        <v>0</v>
      </c>
      <c r="AP24" s="58" cm="1">
        <f t="array" ref="AP24">_xlfn.IFS(AND(I24&lt;=M24,AO24&lt;=3000), 3000-AO24, IF(I24&lt;=M24,AO24&gt;3000), 3000-AO24, IF(I24&gt;M24,AO24&lt;=2000),2000-AO24, IF(I24&gt;M24,AO24&gt;2000),2000-AO24)</f>
        <v>3000</v>
      </c>
      <c r="AQ24" s="35"/>
      <c r="AR24" s="35"/>
      <c r="AS24" s="35"/>
      <c r="AT24" s="35"/>
    </row>
    <row r="25" spans="1:47" x14ac:dyDescent="0.2">
      <c r="A25" s="89" t="s">
        <v>168</v>
      </c>
      <c r="B25" s="11"/>
      <c r="C25" s="12"/>
      <c r="D25" s="13"/>
      <c r="E25" s="14"/>
      <c r="F25" s="13"/>
      <c r="G25" s="7"/>
      <c r="H25" s="2"/>
      <c r="I25" s="16">
        <v>0</v>
      </c>
      <c r="J25" s="51">
        <f t="shared" si="0"/>
        <v>0</v>
      </c>
      <c r="K25" s="51" t="e" cm="1">
        <f t="array" ref="K25">_xlfn.IFS(AND(H25="SI", I25&lt;=800), "verificato",IF(H25="SI", I25&gt;800), "non verificato", IF(H25="NO", I25&lt;=650), "verificato", IF(H25="NO", I25&gt;650), "non verificato")</f>
        <v>#N/A</v>
      </c>
      <c r="L25" s="2"/>
      <c r="M25" s="16">
        <v>0</v>
      </c>
      <c r="N25" s="16">
        <v>0</v>
      </c>
      <c r="O25" s="2"/>
      <c r="P25" s="16">
        <v>0</v>
      </c>
      <c r="Q25" s="16">
        <v>0</v>
      </c>
      <c r="R25" s="4"/>
      <c r="S25" s="2"/>
      <c r="T25" s="2"/>
      <c r="U25" s="2"/>
      <c r="V25" s="2"/>
      <c r="W25" s="2"/>
      <c r="X25" s="2"/>
      <c r="Y25" s="2"/>
      <c r="Z25" s="22"/>
      <c r="AA25" s="3">
        <v>0</v>
      </c>
      <c r="AB25" s="2"/>
      <c r="AC25" s="52">
        <f t="shared" si="1"/>
        <v>0</v>
      </c>
      <c r="AD25" s="30">
        <v>0</v>
      </c>
      <c r="AE25" s="57">
        <f t="shared" si="2"/>
        <v>0</v>
      </c>
      <c r="AF25" s="56">
        <f t="shared" si="3"/>
        <v>2500</v>
      </c>
      <c r="AG25" s="32"/>
      <c r="AH25" s="32"/>
      <c r="AI25" s="32"/>
      <c r="AJ25" s="32"/>
      <c r="AK25" s="32"/>
      <c r="AL25" s="32"/>
      <c r="AM25" s="32"/>
      <c r="AN25" s="30">
        <v>0</v>
      </c>
      <c r="AO25" s="56" cm="1">
        <f t="array" ref="AO25">_xlfn.IFS(AND(I25&lt;=M25,AN25&lt;=3000), AN25, IF(I25&lt;=M25,AN25&gt;3000), 3000, IF(I25&gt;M25,AN25&lt;=2000),AN25, IF(I25&gt;M25,AN25&gt;2000),2000)</f>
        <v>0</v>
      </c>
      <c r="AP25" s="58" cm="1">
        <f t="array" ref="AP25">_xlfn.IFS(AND(I25&lt;=M25,AO25&lt;=3000), 3000-AO25, IF(I25&lt;=M25,AO25&gt;3000), 3000-AO25, IF(I25&gt;M25,AO25&lt;=2000),2000-AO25, IF(I25&gt;M25,AO25&gt;2000),2000-AO25)</f>
        <v>3000</v>
      </c>
      <c r="AQ25" s="35"/>
      <c r="AR25" s="35"/>
      <c r="AS25" s="35"/>
      <c r="AT25" s="35"/>
    </row>
    <row r="26" spans="1:47" x14ac:dyDescent="0.2">
      <c r="A26" s="89" t="s">
        <v>169</v>
      </c>
      <c r="B26" s="11"/>
      <c r="C26" s="12"/>
      <c r="D26" s="13"/>
      <c r="E26" s="14"/>
      <c r="F26" s="13"/>
      <c r="G26" s="7"/>
      <c r="H26" s="2"/>
      <c r="I26" s="16">
        <v>0</v>
      </c>
      <c r="J26" s="51">
        <f t="shared" si="0"/>
        <v>0</v>
      </c>
      <c r="K26" s="51" t="e" cm="1">
        <f t="array" ref="K26">_xlfn.IFS(AND(H26="SI", I26&lt;=800), "verificato",IF(H26="SI", I26&gt;800), "non verificato", IF(H26="NO", I26&lt;=650), "verificato", IF(H26="NO", I26&gt;650), "non verificato")</f>
        <v>#N/A</v>
      </c>
      <c r="L26" s="2"/>
      <c r="M26" s="16">
        <v>0</v>
      </c>
      <c r="N26" s="16">
        <v>0</v>
      </c>
      <c r="O26" s="2"/>
      <c r="P26" s="16">
        <v>0</v>
      </c>
      <c r="Q26" s="16">
        <v>0</v>
      </c>
      <c r="R26" s="4"/>
      <c r="S26" s="2"/>
      <c r="T26" s="2"/>
      <c r="U26" s="2"/>
      <c r="V26" s="2"/>
      <c r="W26" s="2"/>
      <c r="X26" s="2"/>
      <c r="Y26" s="2"/>
      <c r="Z26" s="22"/>
      <c r="AA26" s="3">
        <v>0</v>
      </c>
      <c r="AB26" s="2"/>
      <c r="AC26" s="52">
        <f t="shared" si="1"/>
        <v>0</v>
      </c>
      <c r="AD26" s="30">
        <v>0</v>
      </c>
      <c r="AE26" s="57">
        <f t="shared" si="2"/>
        <v>0</v>
      </c>
      <c r="AF26" s="56">
        <f t="shared" si="3"/>
        <v>2500</v>
      </c>
      <c r="AG26" s="32"/>
      <c r="AH26" s="32"/>
      <c r="AI26" s="32"/>
      <c r="AJ26" s="32"/>
      <c r="AK26" s="32"/>
      <c r="AL26" s="32"/>
      <c r="AM26" s="32"/>
      <c r="AN26" s="30">
        <v>0</v>
      </c>
      <c r="AO26" s="56" cm="1">
        <f t="array" ref="AO26">_xlfn.IFS(AND(I26&lt;=M26,AN26&lt;=3000), AN26, IF(I26&lt;=M26,AN26&gt;3000), 3000, IF(I26&gt;M26,AN26&lt;=2000),AN26, IF(I26&gt;M26,AN26&gt;2000),2000)</f>
        <v>0</v>
      </c>
      <c r="AP26" s="58" cm="1">
        <f t="array" ref="AP26">_xlfn.IFS(AND(I26&lt;=M26,AO26&lt;=3000), 3000-AO26, IF(I26&lt;=M26,AO26&gt;3000), 3000-AO26, IF(I26&gt;M26,AO26&lt;=2000),2000-AO26, IF(I26&gt;M26,AO26&gt;2000),2000-AO26)</f>
        <v>3000</v>
      </c>
      <c r="AQ26" s="35"/>
      <c r="AR26" s="35"/>
      <c r="AS26" s="35"/>
      <c r="AT26" s="35"/>
    </row>
    <row r="27" spans="1:47" x14ac:dyDescent="0.2">
      <c r="A27" s="89" t="s">
        <v>170</v>
      </c>
      <c r="B27" s="11"/>
      <c r="C27" s="12"/>
      <c r="D27" s="13"/>
      <c r="E27" s="14"/>
      <c r="F27" s="13"/>
      <c r="G27" s="7"/>
      <c r="H27" s="2"/>
      <c r="I27" s="16">
        <v>0</v>
      </c>
      <c r="J27" s="51">
        <f t="shared" si="0"/>
        <v>0</v>
      </c>
      <c r="K27" s="51" t="e" cm="1">
        <f t="array" ref="K27">_xlfn.IFS(AND(H27="SI", I27&lt;=800), "verificato",IF(H27="SI", I27&gt;800), "non verificato", IF(H27="NO", I27&lt;=650), "verificato", IF(H27="NO", I27&gt;650), "non verificato")</f>
        <v>#N/A</v>
      </c>
      <c r="L27" s="2"/>
      <c r="M27" s="16">
        <v>0</v>
      </c>
      <c r="N27" s="16">
        <v>0</v>
      </c>
      <c r="O27" s="2"/>
      <c r="P27" s="16">
        <v>0</v>
      </c>
      <c r="Q27" s="16">
        <v>0</v>
      </c>
      <c r="R27" s="4"/>
      <c r="S27" s="2"/>
      <c r="T27" s="2"/>
      <c r="U27" s="2"/>
      <c r="V27" s="2"/>
      <c r="W27" s="2"/>
      <c r="X27" s="2"/>
      <c r="Y27" s="2"/>
      <c r="Z27" s="22"/>
      <c r="AA27" s="3">
        <v>0</v>
      </c>
      <c r="AB27" s="2"/>
      <c r="AC27" s="52">
        <f t="shared" si="1"/>
        <v>0</v>
      </c>
      <c r="AD27" s="30">
        <v>0</v>
      </c>
      <c r="AE27" s="57">
        <f t="shared" si="2"/>
        <v>0</v>
      </c>
      <c r="AF27" s="56">
        <f t="shared" si="3"/>
        <v>2500</v>
      </c>
      <c r="AG27" s="32"/>
      <c r="AH27" s="32"/>
      <c r="AI27" s="32"/>
      <c r="AJ27" s="32"/>
      <c r="AK27" s="32"/>
      <c r="AL27" s="32"/>
      <c r="AM27" s="32"/>
      <c r="AN27" s="30">
        <v>0</v>
      </c>
      <c r="AO27" s="56" cm="1">
        <f t="array" ref="AO27">_xlfn.IFS(AND(I27&lt;=M27,AN27&lt;=3000), AN27, IF(I27&lt;=M27,AN27&gt;3000), 3000, IF(I27&gt;M27,AN27&lt;=2000),AN27, IF(I27&gt;M27,AN27&gt;2000),2000)</f>
        <v>0</v>
      </c>
      <c r="AP27" s="58" cm="1">
        <f t="array" ref="AP27">_xlfn.IFS(AND(I27&lt;=M27,AO27&lt;=3000), 3000-AO27, IF(I27&lt;=M27,AO27&gt;3000), 3000-AO27, IF(I27&gt;M27,AO27&lt;=2000),2000-AO27, IF(I27&gt;M27,AO27&gt;2000),2000-AO27)</f>
        <v>3000</v>
      </c>
      <c r="AQ27" s="35"/>
      <c r="AR27" s="35"/>
      <c r="AS27" s="35"/>
      <c r="AT27" s="35"/>
    </row>
    <row r="28" spans="1:47" s="25" customFormat="1" ht="15" x14ac:dyDescent="0.25">
      <c r="A28" s="64"/>
      <c r="G28" s="26"/>
      <c r="AC28" s="59">
        <f>SUM(AC8:AC27)</f>
        <v>0</v>
      </c>
      <c r="AD28" s="28">
        <f>SUM(AD8:AD27)</f>
        <v>0</v>
      </c>
      <c r="AE28" s="59">
        <f t="shared" ref="AE28:AF28" si="4">SUM(AE8:AE27)</f>
        <v>0</v>
      </c>
      <c r="AF28" s="28">
        <f t="shared" si="4"/>
        <v>50000</v>
      </c>
      <c r="AN28" s="28">
        <f>SUM(AN8:AN27)</f>
        <v>0</v>
      </c>
      <c r="AO28" s="59">
        <f>SUM(AO8:AO27)</f>
        <v>0</v>
      </c>
      <c r="AP28" s="28">
        <f>SUM(AP8:AP27)</f>
        <v>60000</v>
      </c>
      <c r="AU28" s="42">
        <f>+AO28+AE28+AC28</f>
        <v>0</v>
      </c>
    </row>
    <row r="29" spans="1:47" ht="15" x14ac:dyDescent="0.25">
      <c r="A29" s="64"/>
      <c r="B29" s="39"/>
    </row>
    <row r="33" spans="2:17" x14ac:dyDescent="0.2">
      <c r="L33" s="6"/>
      <c r="M33" s="6"/>
      <c r="N33" s="6"/>
      <c r="O33" s="6"/>
      <c r="P33" s="6"/>
      <c r="Q33" s="6"/>
    </row>
    <row r="38" spans="2:17" x14ac:dyDescent="0.2">
      <c r="B38" s="10"/>
    </row>
  </sheetData>
  <mergeCells count="53">
    <mergeCell ref="A6:A7"/>
    <mergeCell ref="A4:G4"/>
    <mergeCell ref="A5:G5"/>
    <mergeCell ref="A3:G3"/>
    <mergeCell ref="AP6:AP7"/>
    <mergeCell ref="T6:T7"/>
    <mergeCell ref="V6:V7"/>
    <mergeCell ref="W6:W7"/>
    <mergeCell ref="X6:X7"/>
    <mergeCell ref="Y6:Y7"/>
    <mergeCell ref="Z6:Z7"/>
    <mergeCell ref="AA6:AA7"/>
    <mergeCell ref="AB6:AB7"/>
    <mergeCell ref="AC6:AC7"/>
    <mergeCell ref="O6:O7"/>
    <mergeCell ref="P6:P7"/>
    <mergeCell ref="AQ6:AT6"/>
    <mergeCell ref="AD6:AD7"/>
    <mergeCell ref="AE6:AE7"/>
    <mergeCell ref="AF6:AF7"/>
    <mergeCell ref="AG6:AM6"/>
    <mergeCell ref="AN6:AN7"/>
    <mergeCell ref="AO6:AO7"/>
    <mergeCell ref="B6:B7"/>
    <mergeCell ref="C6:C7"/>
    <mergeCell ref="D6:D7"/>
    <mergeCell ref="E6:E7"/>
    <mergeCell ref="F6:F7"/>
    <mergeCell ref="G6:G7"/>
    <mergeCell ref="H6:H7"/>
    <mergeCell ref="I6:I7"/>
    <mergeCell ref="U6:U7"/>
    <mergeCell ref="J6:J7"/>
    <mergeCell ref="K6:K7"/>
    <mergeCell ref="L6:L7"/>
    <mergeCell ref="M6:M7"/>
    <mergeCell ref="N6:N7"/>
    <mergeCell ref="Q6:Q7"/>
    <mergeCell ref="R6:R7"/>
    <mergeCell ref="S6:S7"/>
    <mergeCell ref="AN4:AT4"/>
    <mergeCell ref="H5:K5"/>
    <mergeCell ref="L5:N5"/>
    <mergeCell ref="O5:Q5"/>
    <mergeCell ref="R5:S5"/>
    <mergeCell ref="T5:W5"/>
    <mergeCell ref="X5:Y5"/>
    <mergeCell ref="H4:Q4"/>
    <mergeCell ref="R4:Y4"/>
    <mergeCell ref="Z4:AC4"/>
    <mergeCell ref="AD4:AM4"/>
    <mergeCell ref="AG5:AM5"/>
    <mergeCell ref="AQ5:AT5"/>
  </mergeCells>
  <phoneticPr fontId="7" type="noConversion"/>
  <pageMargins left="0.7" right="0.7" top="0.75" bottom="0.75" header="0.3" footer="0.3"/>
  <pageSetup paperSize="9" orientation="portrait" horizontalDpi="1200" verticalDpi="1200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6A7E2559-2C33-4CA9-9550-525C5820413B}">
          <x14:formula1>
            <xm:f>E_!$B$12:$B$18</xm:f>
          </x14:formula1>
          <xm:sqref>AG8:AM27</xm:sqref>
        </x14:dataValidation>
        <x14:dataValidation type="list" allowBlank="1" showInputMessage="1" showErrorMessage="1" xr:uid="{F4AFA01F-F6DC-47FE-931C-EFAF36288639}">
          <x14:formula1>
            <xm:f>E_!$B$21:$B$24</xm:f>
          </x14:formula1>
          <xm:sqref>AQ8:AT27</xm:sqref>
        </x14:dataValidation>
        <x14:dataValidation type="list" allowBlank="1" showInputMessage="1" showErrorMessage="1" xr:uid="{4BF6885F-D560-41C1-B5E4-4D4AAC052855}">
          <x14:formula1>
            <xm:f>E_!$B$27:$B$28</xm:f>
          </x14:formula1>
          <xm:sqref>H8:H27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131859-F4BA-4E98-B2EF-689CDB0EE6BC}">
  <dimension ref="A2:AW38"/>
  <sheetViews>
    <sheetView zoomScale="70" zoomScaleNormal="70" workbookViewId="0">
      <pane xSplit="7" topLeftCell="H1" activePane="topRight" state="frozen"/>
      <selection pane="topRight" activeCell="I9" sqref="I9"/>
    </sheetView>
  </sheetViews>
  <sheetFormatPr defaultColWidth="9.140625" defaultRowHeight="12.75" x14ac:dyDescent="0.2"/>
  <cols>
    <col min="1" max="1" width="9.140625" style="1"/>
    <col min="2" max="2" width="17.140625" style="1" customWidth="1"/>
    <col min="3" max="3" width="13.7109375" style="1" bestFit="1" customWidth="1"/>
    <col min="4" max="4" width="10.7109375" style="1" bestFit="1" customWidth="1"/>
    <col min="5" max="5" width="11.5703125" style="1" bestFit="1" customWidth="1"/>
    <col min="6" max="6" width="13.7109375" style="1" bestFit="1" customWidth="1"/>
    <col min="7" max="7" width="15" style="1" bestFit="1" customWidth="1"/>
    <col min="8" max="8" width="12.5703125" style="1" customWidth="1"/>
    <col min="9" max="9" width="11.85546875" style="1" bestFit="1" customWidth="1"/>
    <col min="10" max="10" width="12.28515625" style="1" bestFit="1" customWidth="1"/>
    <col min="11" max="11" width="18.140625" style="1" bestFit="1" customWidth="1"/>
    <col min="12" max="12" width="11.7109375" style="1" bestFit="1" customWidth="1"/>
    <col min="13" max="13" width="14.7109375" style="1" customWidth="1"/>
    <col min="14" max="14" width="14.28515625" style="1" customWidth="1"/>
    <col min="15" max="15" width="15.5703125" style="1" bestFit="1" customWidth="1"/>
    <col min="16" max="16" width="15.5703125" style="1" customWidth="1"/>
    <col min="17" max="17" width="16.5703125" style="1" customWidth="1"/>
    <col min="18" max="18" width="16.42578125" style="1" bestFit="1" customWidth="1"/>
    <col min="19" max="19" width="10.42578125" style="1" bestFit="1" customWidth="1"/>
    <col min="20" max="20" width="12.28515625" style="1" bestFit="1" customWidth="1"/>
    <col min="21" max="21" width="9.7109375" style="1" customWidth="1"/>
    <col min="22" max="22" width="9.28515625" style="1" bestFit="1" customWidth="1"/>
    <col min="23" max="23" width="12.28515625" style="1" bestFit="1" customWidth="1"/>
    <col min="24" max="24" width="10.85546875" style="1" bestFit="1" customWidth="1"/>
    <col min="25" max="25" width="12.85546875" style="1" customWidth="1"/>
    <col min="26" max="26" width="17.28515625" style="1" customWidth="1"/>
    <col min="27" max="27" width="14.28515625" style="1" customWidth="1"/>
    <col min="28" max="28" width="14.140625" style="1" bestFit="1" customWidth="1"/>
    <col min="29" max="29" width="17.85546875" style="1" customWidth="1"/>
    <col min="30" max="30" width="15" style="1" customWidth="1"/>
    <col min="31" max="31" width="14.28515625" style="1" customWidth="1"/>
    <col min="32" max="32" width="19.28515625" style="1" bestFit="1" customWidth="1"/>
    <col min="33" max="33" width="20.140625" style="1" customWidth="1"/>
    <col min="34" max="34" width="14.5703125" style="1" bestFit="1" customWidth="1"/>
    <col min="35" max="35" width="11.5703125" style="1" bestFit="1" customWidth="1"/>
    <col min="36" max="36" width="17.85546875" style="1" bestFit="1" customWidth="1"/>
    <col min="37" max="40" width="14.140625" style="1" customWidth="1"/>
    <col min="41" max="41" width="15.85546875" style="1" bestFit="1" customWidth="1"/>
    <col min="42" max="42" width="20.140625" style="1" bestFit="1" customWidth="1"/>
    <col min="43" max="43" width="20.140625" style="1" customWidth="1"/>
    <col min="44" max="44" width="19.140625" style="1" bestFit="1" customWidth="1"/>
    <col min="45" max="48" width="14.140625" style="1" customWidth="1"/>
    <col min="49" max="49" width="15.140625" style="1" bestFit="1" customWidth="1"/>
    <col min="50" max="16384" width="9.140625" style="1"/>
  </cols>
  <sheetData>
    <row r="2" spans="1:48" ht="15.75" x14ac:dyDescent="0.25">
      <c r="A2" s="90" t="s">
        <v>220</v>
      </c>
    </row>
    <row r="3" spans="1:48" ht="52.5" customHeight="1" x14ac:dyDescent="0.25">
      <c r="A3" s="126" t="s">
        <v>224</v>
      </c>
      <c r="B3" s="126"/>
      <c r="C3" s="126"/>
      <c r="D3" s="126"/>
      <c r="E3" s="126"/>
      <c r="F3" s="126"/>
      <c r="G3" s="126"/>
      <c r="AH3" s="9"/>
      <c r="AI3" s="9"/>
      <c r="AJ3" s="9"/>
      <c r="AK3" s="9"/>
      <c r="AL3" s="9"/>
      <c r="AM3" s="9"/>
      <c r="AN3" s="9"/>
    </row>
    <row r="4" spans="1:48" s="19" customFormat="1" ht="15.75" x14ac:dyDescent="0.25">
      <c r="A4" s="125" t="s">
        <v>105</v>
      </c>
      <c r="B4" s="125"/>
      <c r="C4" s="125"/>
      <c r="D4" s="125"/>
      <c r="E4" s="125"/>
      <c r="F4" s="125"/>
      <c r="G4" s="125"/>
      <c r="H4" s="96" t="s">
        <v>4</v>
      </c>
      <c r="I4" s="96"/>
      <c r="J4" s="96"/>
      <c r="K4" s="96"/>
      <c r="L4" s="96"/>
      <c r="M4" s="96"/>
      <c r="N4" s="96"/>
      <c r="O4" s="96"/>
      <c r="P4" s="96"/>
      <c r="Q4" s="97"/>
      <c r="R4" s="100" t="s">
        <v>5</v>
      </c>
      <c r="S4" s="103"/>
      <c r="T4" s="103"/>
      <c r="U4" s="103"/>
      <c r="V4" s="103"/>
      <c r="W4" s="103"/>
      <c r="X4" s="103"/>
      <c r="Y4" s="103"/>
      <c r="Z4" s="104" t="s">
        <v>3</v>
      </c>
      <c r="AA4" s="105"/>
      <c r="AB4" s="105"/>
      <c r="AC4" s="105"/>
      <c r="AD4" s="105"/>
      <c r="AE4" s="106"/>
      <c r="AF4" s="107" t="s">
        <v>17</v>
      </c>
      <c r="AG4" s="108"/>
      <c r="AH4" s="108"/>
      <c r="AI4" s="108"/>
      <c r="AJ4" s="108"/>
      <c r="AK4" s="108"/>
      <c r="AL4" s="108"/>
      <c r="AM4" s="108"/>
      <c r="AN4" s="108"/>
      <c r="AO4" s="109"/>
      <c r="AP4" s="93" t="s">
        <v>18</v>
      </c>
      <c r="AQ4" s="94"/>
      <c r="AR4" s="94"/>
      <c r="AS4" s="94"/>
      <c r="AT4" s="94"/>
      <c r="AU4" s="94"/>
      <c r="AV4" s="95"/>
    </row>
    <row r="5" spans="1:48" s="19" customFormat="1" ht="15.75" x14ac:dyDescent="0.25">
      <c r="A5" s="125" t="s">
        <v>62</v>
      </c>
      <c r="B5" s="125"/>
      <c r="C5" s="125"/>
      <c r="D5" s="125"/>
      <c r="E5" s="125"/>
      <c r="F5" s="125"/>
      <c r="G5" s="125"/>
      <c r="H5" s="96" t="s">
        <v>49</v>
      </c>
      <c r="I5" s="96"/>
      <c r="J5" s="96"/>
      <c r="K5" s="97"/>
      <c r="L5" s="98" t="s">
        <v>50</v>
      </c>
      <c r="M5" s="98"/>
      <c r="N5" s="98"/>
      <c r="O5" s="99" t="s">
        <v>51</v>
      </c>
      <c r="P5" s="96"/>
      <c r="Q5" s="97"/>
      <c r="R5" s="100" t="s">
        <v>2</v>
      </c>
      <c r="S5" s="101"/>
      <c r="T5" s="102" t="s">
        <v>53</v>
      </c>
      <c r="U5" s="102"/>
      <c r="V5" s="102"/>
      <c r="W5" s="102"/>
      <c r="X5" s="102" t="s">
        <v>54</v>
      </c>
      <c r="Y5" s="102"/>
      <c r="Z5" s="37"/>
      <c r="AA5" s="23" t="s">
        <v>84</v>
      </c>
      <c r="AB5" s="23" t="s">
        <v>84</v>
      </c>
      <c r="AC5" s="23" t="s">
        <v>84</v>
      </c>
      <c r="AD5" s="23" t="s">
        <v>84</v>
      </c>
      <c r="AE5" s="24" t="s">
        <v>56</v>
      </c>
      <c r="AF5" s="17" t="s">
        <v>84</v>
      </c>
      <c r="AG5" s="17" t="s">
        <v>56</v>
      </c>
      <c r="AH5" s="17" t="s">
        <v>56</v>
      </c>
      <c r="AI5" s="107" t="s">
        <v>84</v>
      </c>
      <c r="AJ5" s="108"/>
      <c r="AK5" s="108"/>
      <c r="AL5" s="108"/>
      <c r="AM5" s="108"/>
      <c r="AN5" s="108"/>
      <c r="AO5" s="109"/>
      <c r="AP5" s="18" t="s">
        <v>84</v>
      </c>
      <c r="AQ5" s="18" t="s">
        <v>56</v>
      </c>
      <c r="AR5" s="18" t="s">
        <v>56</v>
      </c>
      <c r="AS5" s="93" t="s">
        <v>84</v>
      </c>
      <c r="AT5" s="94"/>
      <c r="AU5" s="94"/>
      <c r="AV5" s="95"/>
    </row>
    <row r="6" spans="1:48" ht="102.75" customHeight="1" x14ac:dyDescent="0.2">
      <c r="A6" s="110" t="s">
        <v>113</v>
      </c>
      <c r="B6" s="129" t="s">
        <v>9</v>
      </c>
      <c r="C6" s="129" t="s">
        <v>14</v>
      </c>
      <c r="D6" s="129" t="s">
        <v>58</v>
      </c>
      <c r="E6" s="129" t="s">
        <v>37</v>
      </c>
      <c r="F6" s="129" t="s">
        <v>8</v>
      </c>
      <c r="G6" s="129" t="s">
        <v>61</v>
      </c>
      <c r="H6" s="112" t="s">
        <v>41</v>
      </c>
      <c r="I6" s="112" t="s">
        <v>107</v>
      </c>
      <c r="J6" s="112" t="s">
        <v>108</v>
      </c>
      <c r="K6" s="112" t="s">
        <v>52</v>
      </c>
      <c r="L6" s="112" t="s">
        <v>12</v>
      </c>
      <c r="M6" s="112" t="s">
        <v>31</v>
      </c>
      <c r="N6" s="112" t="s">
        <v>32</v>
      </c>
      <c r="O6" s="112" t="s">
        <v>13</v>
      </c>
      <c r="P6" s="112" t="s">
        <v>47</v>
      </c>
      <c r="Q6" s="112" t="s">
        <v>48</v>
      </c>
      <c r="R6" s="114" t="s">
        <v>0</v>
      </c>
      <c r="S6" s="114" t="s">
        <v>1</v>
      </c>
      <c r="T6" s="114" t="s">
        <v>96</v>
      </c>
      <c r="U6" s="114" t="s">
        <v>97</v>
      </c>
      <c r="V6" s="114" t="s">
        <v>98</v>
      </c>
      <c r="W6" s="114" t="s">
        <v>99</v>
      </c>
      <c r="X6" s="114" t="s">
        <v>100</v>
      </c>
      <c r="Y6" s="114" t="s">
        <v>60</v>
      </c>
      <c r="Z6" s="127" t="s">
        <v>16</v>
      </c>
      <c r="AA6" s="127" t="s">
        <v>101</v>
      </c>
      <c r="AB6" s="127" t="s">
        <v>106</v>
      </c>
      <c r="AC6" s="127" t="s">
        <v>223</v>
      </c>
      <c r="AD6" s="127" t="s">
        <v>87</v>
      </c>
      <c r="AE6" s="127" t="s">
        <v>88</v>
      </c>
      <c r="AF6" s="119" t="s">
        <v>74</v>
      </c>
      <c r="AG6" s="119" t="s">
        <v>85</v>
      </c>
      <c r="AH6" s="119" t="s">
        <v>75</v>
      </c>
      <c r="AI6" s="121" t="s">
        <v>42</v>
      </c>
      <c r="AJ6" s="122"/>
      <c r="AK6" s="122"/>
      <c r="AL6" s="122"/>
      <c r="AM6" s="122"/>
      <c r="AN6" s="122"/>
      <c r="AO6" s="123"/>
      <c r="AP6" s="124" t="s">
        <v>76</v>
      </c>
      <c r="AQ6" s="124" t="s">
        <v>91</v>
      </c>
      <c r="AR6" s="124" t="s">
        <v>92</v>
      </c>
      <c r="AS6" s="116" t="s">
        <v>93</v>
      </c>
      <c r="AT6" s="117"/>
      <c r="AU6" s="117"/>
      <c r="AV6" s="118"/>
    </row>
    <row r="7" spans="1:48" x14ac:dyDescent="0.2">
      <c r="A7" s="111"/>
      <c r="B7" s="111"/>
      <c r="C7" s="111"/>
      <c r="D7" s="111"/>
      <c r="E7" s="111"/>
      <c r="F7" s="111"/>
      <c r="G7" s="111"/>
      <c r="H7" s="113"/>
      <c r="I7" s="113"/>
      <c r="J7" s="113"/>
      <c r="K7" s="113"/>
      <c r="L7" s="113"/>
      <c r="M7" s="113"/>
      <c r="N7" s="113"/>
      <c r="O7" s="113"/>
      <c r="P7" s="113"/>
      <c r="Q7" s="113"/>
      <c r="R7" s="115"/>
      <c r="S7" s="115"/>
      <c r="T7" s="115"/>
      <c r="U7" s="115"/>
      <c r="V7" s="115"/>
      <c r="W7" s="115"/>
      <c r="X7" s="115"/>
      <c r="Y7" s="115"/>
      <c r="Z7" s="128"/>
      <c r="AA7" s="128"/>
      <c r="AB7" s="128"/>
      <c r="AC7" s="128"/>
      <c r="AD7" s="128"/>
      <c r="AE7" s="128"/>
      <c r="AF7" s="120"/>
      <c r="AG7" s="120"/>
      <c r="AH7" s="120"/>
      <c r="AI7" s="31" t="s">
        <v>67</v>
      </c>
      <c r="AJ7" s="31" t="s">
        <v>68</v>
      </c>
      <c r="AK7" s="31" t="s">
        <v>69</v>
      </c>
      <c r="AL7" s="31" t="s">
        <v>70</v>
      </c>
      <c r="AM7" s="31" t="s">
        <v>71</v>
      </c>
      <c r="AN7" s="31" t="s">
        <v>72</v>
      </c>
      <c r="AO7" s="31" t="s">
        <v>73</v>
      </c>
      <c r="AP7" s="124"/>
      <c r="AQ7" s="124"/>
      <c r="AR7" s="124"/>
      <c r="AS7" s="36" t="s">
        <v>67</v>
      </c>
      <c r="AT7" s="36" t="s">
        <v>68</v>
      </c>
      <c r="AU7" s="36" t="s">
        <v>69</v>
      </c>
      <c r="AV7" s="36" t="s">
        <v>70</v>
      </c>
    </row>
    <row r="8" spans="1:48" x14ac:dyDescent="0.2">
      <c r="A8" s="89" t="s">
        <v>171</v>
      </c>
      <c r="B8" s="11"/>
      <c r="C8" s="12"/>
      <c r="D8" s="13"/>
      <c r="E8" s="14"/>
      <c r="F8" s="13"/>
      <c r="G8" s="15"/>
      <c r="H8" s="2"/>
      <c r="I8" s="16">
        <v>0</v>
      </c>
      <c r="J8" s="51">
        <f>+I8*12</f>
        <v>0</v>
      </c>
      <c r="K8" s="51" t="e" cm="1">
        <f t="array" ref="K8">_xlfn.IFS(AND(H8="SI", I8&lt;=800), "verificato",IF(H8="SI", I8&gt;800), "non verificato", IF(H8="NO", I8&lt;=650), "verificato", IF(H8="NO", I8&gt;650), "non verificato")</f>
        <v>#N/A</v>
      </c>
      <c r="L8" s="2" t="s">
        <v>222</v>
      </c>
      <c r="M8" s="16">
        <v>0</v>
      </c>
      <c r="N8" s="16">
        <v>0</v>
      </c>
      <c r="O8" s="2">
        <v>0</v>
      </c>
      <c r="P8" s="16">
        <v>0</v>
      </c>
      <c r="Q8" s="16">
        <v>0</v>
      </c>
      <c r="R8" s="4"/>
      <c r="S8" s="2"/>
      <c r="T8" s="2"/>
      <c r="U8" s="2"/>
      <c r="V8" s="2"/>
      <c r="W8" s="2"/>
      <c r="X8" s="2"/>
      <c r="Y8" s="2"/>
      <c r="Z8" s="2"/>
      <c r="AA8" s="8">
        <v>0</v>
      </c>
      <c r="AB8" s="3">
        <v>0</v>
      </c>
      <c r="AC8" s="3">
        <v>0</v>
      </c>
      <c r="AD8" s="2">
        <v>0</v>
      </c>
      <c r="AE8" s="52">
        <f>+((AB8+AC8)*AD8)+AA8</f>
        <v>0</v>
      </c>
      <c r="AF8" s="30">
        <v>0</v>
      </c>
      <c r="AG8" s="57">
        <f>IF(AF8&lt;=6000,AF8,IF(AF8&gt;6000,6000))</f>
        <v>0</v>
      </c>
      <c r="AH8" s="56">
        <f>6000-AG8</f>
        <v>6000</v>
      </c>
      <c r="AI8" s="32"/>
      <c r="AJ8" s="32"/>
      <c r="AK8" s="32"/>
      <c r="AL8" s="32"/>
      <c r="AM8" s="32"/>
      <c r="AN8" s="32"/>
      <c r="AO8" s="32"/>
      <c r="AP8" s="30">
        <v>0</v>
      </c>
      <c r="AQ8" s="56" cm="1">
        <f t="array" ref="AQ8">_xlfn.IFS(AND(I8&lt;=M8,AP8&lt;=5000), AP8, IF(I8&lt;=M8,AP8&gt;5000), 5000, IF(I8&gt;M8,AP8&lt;=4000),AP8, IF(I8&gt;M8,AP8&gt;4000),4000)</f>
        <v>0</v>
      </c>
      <c r="AR8" s="58" cm="1">
        <f t="array" ref="AR8">_xlfn.IFS(AND(I8&lt;=M8,AQ8&lt;=5000), 5000-AQ8, IF(I8&lt;=M8,AQ8&gt;5000), 5000-AQ8, IF(I8&gt;M8,AQ8&lt;=4000),4000-AQ8, IF(I8&gt;M8,AP8&gt;4000),4000-AQ8)</f>
        <v>5000</v>
      </c>
      <c r="AS8" s="35"/>
      <c r="AT8" s="35"/>
      <c r="AU8" s="35"/>
      <c r="AV8" s="35"/>
    </row>
    <row r="9" spans="1:48" x14ac:dyDescent="0.2">
      <c r="A9" s="89" t="s">
        <v>172</v>
      </c>
      <c r="B9" s="11"/>
      <c r="C9" s="12"/>
      <c r="D9" s="13"/>
      <c r="E9" s="14"/>
      <c r="F9" s="13"/>
      <c r="G9" s="7"/>
      <c r="H9" s="2"/>
      <c r="I9" s="16">
        <v>0</v>
      </c>
      <c r="J9" s="51">
        <f t="shared" ref="J9:J27" si="0">+I9*12</f>
        <v>0</v>
      </c>
      <c r="K9" s="51" t="e" cm="1">
        <f t="array" ref="K9">_xlfn.IFS(AND(H9="SI", I9&lt;=800), "verificato",IF(H9="SI", I9&gt;800), "non verificato", IF(H9="NO", I9&lt;=650), "verificato", IF(H9="NO", I9&gt;650), "non verificato")</f>
        <v>#N/A</v>
      </c>
      <c r="L9" s="2"/>
      <c r="M9" s="16">
        <v>0</v>
      </c>
      <c r="N9" s="16">
        <v>0</v>
      </c>
      <c r="O9" s="2">
        <v>0</v>
      </c>
      <c r="P9" s="16">
        <v>0</v>
      </c>
      <c r="Q9" s="16">
        <v>0</v>
      </c>
      <c r="R9" s="4"/>
      <c r="S9" s="2"/>
      <c r="T9" s="2"/>
      <c r="U9" s="2"/>
      <c r="V9" s="2"/>
      <c r="W9" s="2"/>
      <c r="X9" s="2"/>
      <c r="Y9" s="2"/>
      <c r="Z9" s="22"/>
      <c r="AA9" s="8">
        <v>0</v>
      </c>
      <c r="AB9" s="3">
        <v>0</v>
      </c>
      <c r="AC9" s="3">
        <v>0</v>
      </c>
      <c r="AD9" s="2">
        <v>0</v>
      </c>
      <c r="AE9" s="52">
        <f t="shared" ref="AE9:AE27" si="1">+((AB9+AC9)*AD9)+AA9</f>
        <v>0</v>
      </c>
      <c r="AF9" s="30">
        <v>0</v>
      </c>
      <c r="AG9" s="57">
        <f t="shared" ref="AG9:AG27" si="2">IF(AF9&lt;=6000,AF9,IF(AF9&gt;6000,6000))</f>
        <v>0</v>
      </c>
      <c r="AH9" s="56">
        <f t="shared" ref="AH9:AH27" si="3">6000-AG9</f>
        <v>6000</v>
      </c>
      <c r="AI9" s="32"/>
      <c r="AJ9" s="32"/>
      <c r="AK9" s="32"/>
      <c r="AL9" s="32"/>
      <c r="AM9" s="32"/>
      <c r="AN9" s="32"/>
      <c r="AO9" s="32"/>
      <c r="AP9" s="30">
        <v>0</v>
      </c>
      <c r="AQ9" s="56" cm="1">
        <f t="array" ref="AQ9">_xlfn.IFS(AND(I9&lt;=M9,AP9&lt;=5000), AP9, IF(I9&lt;=M9,AP9&gt;5000), 5000, IF(I9&gt;M9,AP9&lt;=4000),AP9, IF(I9&gt;M9,AP9&gt;4000),4000)</f>
        <v>0</v>
      </c>
      <c r="AR9" s="58" cm="1">
        <f t="array" ref="AR9">_xlfn.IFS(AND(I9&lt;=M9,AQ9&lt;=5000), 5000-AQ9, IF(I9&lt;=M9,AQ9&gt;5000), 5000-AQ9, IF(I9&gt;M9,AQ9&lt;=4000),4000-AQ9, IF(I9&gt;M9,AP9&gt;4000),4000-AQ9)</f>
        <v>5000</v>
      </c>
      <c r="AS9" s="35"/>
      <c r="AT9" s="35"/>
      <c r="AU9" s="35"/>
      <c r="AV9" s="35"/>
    </row>
    <row r="10" spans="1:48" x14ac:dyDescent="0.2">
      <c r="A10" s="89" t="s">
        <v>173</v>
      </c>
      <c r="B10" s="11"/>
      <c r="C10" s="12"/>
      <c r="D10" s="13"/>
      <c r="E10" s="14"/>
      <c r="F10" s="13"/>
      <c r="G10" s="7"/>
      <c r="H10" s="2"/>
      <c r="I10" s="16">
        <v>0</v>
      </c>
      <c r="J10" s="51">
        <f t="shared" si="0"/>
        <v>0</v>
      </c>
      <c r="K10" s="51" t="e" cm="1">
        <f t="array" ref="K10">_xlfn.IFS(AND(H10="SI", I10&lt;=800), "verificato",IF(H10="SI", I10&gt;800), "non verificato", IF(H10="NO", I10&lt;=650), "verificato", IF(H10="NO", I10&gt;650), "non verificato")</f>
        <v>#N/A</v>
      </c>
      <c r="L10" s="2"/>
      <c r="M10" s="16">
        <v>0</v>
      </c>
      <c r="N10" s="16">
        <v>0</v>
      </c>
      <c r="O10" s="2">
        <v>0</v>
      </c>
      <c r="P10" s="16">
        <v>0</v>
      </c>
      <c r="Q10" s="16">
        <v>0</v>
      </c>
      <c r="R10" s="4"/>
      <c r="S10" s="2"/>
      <c r="T10" s="2"/>
      <c r="U10" s="2"/>
      <c r="V10" s="2"/>
      <c r="W10" s="2"/>
      <c r="X10" s="2"/>
      <c r="Y10" s="2"/>
      <c r="Z10" s="22"/>
      <c r="AA10" s="8">
        <v>0</v>
      </c>
      <c r="AB10" s="3">
        <v>0</v>
      </c>
      <c r="AC10" s="3">
        <v>0</v>
      </c>
      <c r="AD10" s="2">
        <v>0</v>
      </c>
      <c r="AE10" s="52">
        <f t="shared" si="1"/>
        <v>0</v>
      </c>
      <c r="AF10" s="30">
        <v>0</v>
      </c>
      <c r="AG10" s="57">
        <f t="shared" si="2"/>
        <v>0</v>
      </c>
      <c r="AH10" s="56">
        <f t="shared" si="3"/>
        <v>6000</v>
      </c>
      <c r="AI10" s="32"/>
      <c r="AJ10" s="32"/>
      <c r="AK10" s="32"/>
      <c r="AL10" s="32"/>
      <c r="AM10" s="32"/>
      <c r="AN10" s="32"/>
      <c r="AO10" s="32"/>
      <c r="AP10" s="30">
        <v>0</v>
      </c>
      <c r="AQ10" s="56" cm="1">
        <f t="array" ref="AQ10">_xlfn.IFS(AND(I10&lt;=M10,AP10&lt;=5000), AP10, IF(I10&lt;=M10,AP10&gt;5000), 5000, IF(I10&gt;M10,AP10&lt;=4000),AP10, IF(I10&gt;M10,AP10&gt;4000),4000)</f>
        <v>0</v>
      </c>
      <c r="AR10" s="58" cm="1">
        <f t="array" ref="AR10">_xlfn.IFS(AND(I10&lt;=M10,AQ10&lt;=5000), 5000-AQ10, IF(I10&lt;=M10,AQ10&gt;5000), 5000-AQ10, IF(I10&gt;M10,AQ10&lt;=4000),4000-AQ10, IF(I10&gt;M10,AP10&gt;4000),4000-AQ10)</f>
        <v>5000</v>
      </c>
      <c r="AS10" s="35"/>
      <c r="AT10" s="35"/>
      <c r="AU10" s="35"/>
      <c r="AV10" s="35"/>
    </row>
    <row r="11" spans="1:48" x14ac:dyDescent="0.2">
      <c r="A11" s="89" t="s">
        <v>174</v>
      </c>
      <c r="B11" s="11"/>
      <c r="C11" s="12"/>
      <c r="D11" s="13"/>
      <c r="E11" s="14"/>
      <c r="F11" s="13"/>
      <c r="G11" s="7"/>
      <c r="H11" s="2"/>
      <c r="I11" s="16">
        <v>0</v>
      </c>
      <c r="J11" s="51">
        <f t="shared" si="0"/>
        <v>0</v>
      </c>
      <c r="K11" s="51" t="e" cm="1">
        <f t="array" ref="K11">_xlfn.IFS(AND(H11="SI", I11&lt;=800), "verificato",IF(H11="SI", I11&gt;800), "non verificato", IF(H11="NO", I11&lt;=650), "verificato", IF(H11="NO", I11&gt;650), "non verificato")</f>
        <v>#N/A</v>
      </c>
      <c r="L11" s="2"/>
      <c r="M11" s="16">
        <v>0</v>
      </c>
      <c r="N11" s="16">
        <v>0</v>
      </c>
      <c r="O11" s="2">
        <v>0</v>
      </c>
      <c r="P11" s="16">
        <v>0</v>
      </c>
      <c r="Q11" s="16">
        <v>0</v>
      </c>
      <c r="R11" s="4"/>
      <c r="S11" s="2"/>
      <c r="T11" s="2"/>
      <c r="U11" s="2"/>
      <c r="V11" s="2"/>
      <c r="W11" s="2"/>
      <c r="X11" s="2"/>
      <c r="Y11" s="2"/>
      <c r="Z11" s="22"/>
      <c r="AA11" s="8">
        <v>0</v>
      </c>
      <c r="AB11" s="3">
        <v>0</v>
      </c>
      <c r="AC11" s="3">
        <v>0</v>
      </c>
      <c r="AD11" s="2">
        <v>0</v>
      </c>
      <c r="AE11" s="52">
        <f t="shared" si="1"/>
        <v>0</v>
      </c>
      <c r="AF11" s="30">
        <v>0</v>
      </c>
      <c r="AG11" s="57">
        <f t="shared" si="2"/>
        <v>0</v>
      </c>
      <c r="AH11" s="56">
        <f t="shared" si="3"/>
        <v>6000</v>
      </c>
      <c r="AI11" s="32"/>
      <c r="AJ11" s="32"/>
      <c r="AK11" s="32"/>
      <c r="AL11" s="32"/>
      <c r="AM11" s="32"/>
      <c r="AN11" s="32"/>
      <c r="AO11" s="32"/>
      <c r="AP11" s="30">
        <v>0</v>
      </c>
      <c r="AQ11" s="56" cm="1">
        <f t="array" ref="AQ11">_xlfn.IFS(AND(I11&lt;=M11,AP11&lt;=5000), AP11, IF(I11&lt;=M11,AP11&gt;5000), 5000, IF(I11&gt;M11,AP11&lt;=4000),AP11, IF(I11&gt;M11,AP11&gt;4000),4000)</f>
        <v>0</v>
      </c>
      <c r="AR11" s="58" cm="1">
        <f t="array" ref="AR11">_xlfn.IFS(AND(I11&lt;=M11,AQ11&lt;=5000), 5000-AQ11, IF(I11&lt;=M11,AQ11&gt;5000), 5000-AQ11, IF(I11&gt;M11,AQ11&lt;=4000),4000-AQ11, IF(I11&gt;M11,AP11&gt;4000),4000-AQ11)</f>
        <v>5000</v>
      </c>
      <c r="AS11" s="35"/>
      <c r="AT11" s="35"/>
      <c r="AU11" s="35"/>
      <c r="AV11" s="35"/>
    </row>
    <row r="12" spans="1:48" x14ac:dyDescent="0.2">
      <c r="A12" s="89" t="s">
        <v>175</v>
      </c>
      <c r="B12" s="11"/>
      <c r="C12" s="12"/>
      <c r="D12" s="13"/>
      <c r="E12" s="14"/>
      <c r="F12" s="13"/>
      <c r="G12" s="7"/>
      <c r="H12" s="2"/>
      <c r="I12" s="16">
        <v>0</v>
      </c>
      <c r="J12" s="51">
        <f t="shared" si="0"/>
        <v>0</v>
      </c>
      <c r="K12" s="51" t="e" cm="1">
        <f t="array" ref="K12">_xlfn.IFS(AND(H12="SI", I12&lt;=800), "verificato",IF(H12="SI", I12&gt;800), "non verificato", IF(H12="NO", I12&lt;=650), "verificato", IF(H12="NO", I12&gt;650), "non verificato")</f>
        <v>#N/A</v>
      </c>
      <c r="L12" s="2"/>
      <c r="M12" s="16">
        <v>0</v>
      </c>
      <c r="N12" s="16">
        <v>0</v>
      </c>
      <c r="O12" s="2">
        <v>0</v>
      </c>
      <c r="P12" s="16">
        <v>0</v>
      </c>
      <c r="Q12" s="16">
        <v>0</v>
      </c>
      <c r="R12" s="4"/>
      <c r="S12" s="2"/>
      <c r="T12" s="2"/>
      <c r="U12" s="2"/>
      <c r="V12" s="2"/>
      <c r="W12" s="2"/>
      <c r="X12" s="2"/>
      <c r="Y12" s="2"/>
      <c r="Z12" s="22"/>
      <c r="AA12" s="8">
        <v>0</v>
      </c>
      <c r="AB12" s="3">
        <v>0</v>
      </c>
      <c r="AC12" s="3">
        <v>0</v>
      </c>
      <c r="AD12" s="2">
        <v>0</v>
      </c>
      <c r="AE12" s="52">
        <f t="shared" si="1"/>
        <v>0</v>
      </c>
      <c r="AF12" s="30">
        <v>0</v>
      </c>
      <c r="AG12" s="57">
        <f t="shared" si="2"/>
        <v>0</v>
      </c>
      <c r="AH12" s="56">
        <f t="shared" si="3"/>
        <v>6000</v>
      </c>
      <c r="AI12" s="32"/>
      <c r="AJ12" s="32"/>
      <c r="AK12" s="32"/>
      <c r="AL12" s="32"/>
      <c r="AM12" s="32"/>
      <c r="AN12" s="32"/>
      <c r="AO12" s="32"/>
      <c r="AP12" s="30">
        <v>0</v>
      </c>
      <c r="AQ12" s="56" cm="1">
        <f t="array" ref="AQ12">_xlfn.IFS(AND(I12&lt;=M12,AP12&lt;=5000), AP12, IF(I12&lt;=M12,AP12&gt;5000), 5000, IF(I12&gt;M12,AP12&lt;=4000),AP12, IF(I12&gt;M12,AP12&gt;4000),4000)</f>
        <v>0</v>
      </c>
      <c r="AR12" s="58" cm="1">
        <f t="array" ref="AR12">_xlfn.IFS(AND(I12&lt;=M12,AQ12&lt;=5000), 5000-AQ12, IF(I12&lt;=M12,AQ12&gt;5000), 5000-AQ12, IF(I12&gt;M12,AQ12&lt;=4000),4000-AQ12, IF(I12&gt;M12,AP12&gt;4000),4000-AQ12)</f>
        <v>5000</v>
      </c>
      <c r="AS12" s="35"/>
      <c r="AT12" s="35"/>
      <c r="AU12" s="35"/>
      <c r="AV12" s="35"/>
    </row>
    <row r="13" spans="1:48" x14ac:dyDescent="0.2">
      <c r="A13" s="89" t="s">
        <v>176</v>
      </c>
      <c r="B13" s="11"/>
      <c r="C13" s="12"/>
      <c r="D13" s="13"/>
      <c r="E13" s="14"/>
      <c r="F13" s="13"/>
      <c r="G13" s="7"/>
      <c r="H13" s="2"/>
      <c r="I13" s="16">
        <v>0</v>
      </c>
      <c r="J13" s="51">
        <f t="shared" si="0"/>
        <v>0</v>
      </c>
      <c r="K13" s="51" t="e" cm="1">
        <f t="array" ref="K13">_xlfn.IFS(AND(H13="SI", I13&lt;=800), "verificato",IF(H13="SI", I13&gt;800), "non verificato", IF(H13="NO", I13&lt;=650), "verificato", IF(H13="NO", I13&gt;650), "non verificato")</f>
        <v>#N/A</v>
      </c>
      <c r="L13" s="2"/>
      <c r="M13" s="16">
        <v>0</v>
      </c>
      <c r="N13" s="16">
        <v>0</v>
      </c>
      <c r="O13" s="2">
        <v>0</v>
      </c>
      <c r="P13" s="16">
        <v>0</v>
      </c>
      <c r="Q13" s="16">
        <v>0</v>
      </c>
      <c r="R13" s="4"/>
      <c r="S13" s="2"/>
      <c r="T13" s="2"/>
      <c r="U13" s="2"/>
      <c r="V13" s="2"/>
      <c r="W13" s="2"/>
      <c r="X13" s="2"/>
      <c r="Y13" s="2"/>
      <c r="Z13" s="22"/>
      <c r="AA13" s="8">
        <v>0</v>
      </c>
      <c r="AB13" s="3">
        <v>0</v>
      </c>
      <c r="AC13" s="3">
        <v>0</v>
      </c>
      <c r="AD13" s="2">
        <v>0</v>
      </c>
      <c r="AE13" s="52">
        <f t="shared" si="1"/>
        <v>0</v>
      </c>
      <c r="AF13" s="30">
        <v>0</v>
      </c>
      <c r="AG13" s="57">
        <f t="shared" si="2"/>
        <v>0</v>
      </c>
      <c r="AH13" s="56">
        <f t="shared" si="3"/>
        <v>6000</v>
      </c>
      <c r="AI13" s="32"/>
      <c r="AJ13" s="32"/>
      <c r="AK13" s="32"/>
      <c r="AL13" s="32"/>
      <c r="AM13" s="32"/>
      <c r="AN13" s="32"/>
      <c r="AO13" s="32"/>
      <c r="AP13" s="30">
        <v>0</v>
      </c>
      <c r="AQ13" s="56" cm="1">
        <f t="array" ref="AQ13">_xlfn.IFS(AND(I13&lt;=M13,AP13&lt;=5000), AP13, IF(I13&lt;=M13,AP13&gt;5000), 5000, IF(I13&gt;M13,AP13&lt;=4000),AP13, IF(I13&gt;M13,AP13&gt;4000),4000)</f>
        <v>0</v>
      </c>
      <c r="AR13" s="58" cm="1">
        <f t="array" ref="AR13">_xlfn.IFS(AND(I13&lt;=M13,AQ13&lt;=5000), 5000-AQ13, IF(I13&lt;=M13,AQ13&gt;5000), 5000-AQ13, IF(I13&gt;M13,AQ13&lt;=4000),4000-AQ13, IF(I13&gt;M13,AP13&gt;4000),4000-AQ13)</f>
        <v>5000</v>
      </c>
      <c r="AS13" s="35"/>
      <c r="AT13" s="35"/>
      <c r="AU13" s="35"/>
      <c r="AV13" s="35"/>
    </row>
    <row r="14" spans="1:48" x14ac:dyDescent="0.2">
      <c r="A14" s="89" t="s">
        <v>177</v>
      </c>
      <c r="B14" s="11"/>
      <c r="C14" s="12"/>
      <c r="D14" s="13"/>
      <c r="E14" s="14"/>
      <c r="F14" s="13"/>
      <c r="G14" s="7"/>
      <c r="H14" s="2"/>
      <c r="I14" s="16">
        <v>0</v>
      </c>
      <c r="J14" s="51">
        <f t="shared" si="0"/>
        <v>0</v>
      </c>
      <c r="K14" s="51" t="e" cm="1">
        <f t="array" ref="K14">_xlfn.IFS(AND(H14="SI", I14&lt;=800), "verificato",IF(H14="SI", I14&gt;800), "non verificato", IF(H14="NO", I14&lt;=650), "verificato", IF(H14="NO", I14&gt;650), "non verificato")</f>
        <v>#N/A</v>
      </c>
      <c r="L14" s="2"/>
      <c r="M14" s="16">
        <v>0</v>
      </c>
      <c r="N14" s="16">
        <v>0</v>
      </c>
      <c r="O14" s="2">
        <v>0</v>
      </c>
      <c r="P14" s="16">
        <v>0</v>
      </c>
      <c r="Q14" s="16">
        <v>0</v>
      </c>
      <c r="R14" s="4"/>
      <c r="S14" s="2"/>
      <c r="T14" s="2"/>
      <c r="U14" s="2"/>
      <c r="V14" s="2"/>
      <c r="W14" s="2"/>
      <c r="X14" s="2"/>
      <c r="Y14" s="2"/>
      <c r="Z14" s="22"/>
      <c r="AA14" s="8">
        <v>0</v>
      </c>
      <c r="AB14" s="3">
        <v>0</v>
      </c>
      <c r="AC14" s="3">
        <v>0</v>
      </c>
      <c r="AD14" s="2">
        <v>0</v>
      </c>
      <c r="AE14" s="52">
        <f t="shared" si="1"/>
        <v>0</v>
      </c>
      <c r="AF14" s="30">
        <v>0</v>
      </c>
      <c r="AG14" s="57">
        <f t="shared" si="2"/>
        <v>0</v>
      </c>
      <c r="AH14" s="56">
        <f t="shared" si="3"/>
        <v>6000</v>
      </c>
      <c r="AI14" s="32"/>
      <c r="AJ14" s="32"/>
      <c r="AK14" s="32"/>
      <c r="AL14" s="32"/>
      <c r="AM14" s="32"/>
      <c r="AN14" s="32"/>
      <c r="AO14" s="32"/>
      <c r="AP14" s="30">
        <v>0</v>
      </c>
      <c r="AQ14" s="56" cm="1">
        <f t="array" ref="AQ14">_xlfn.IFS(AND(I14&lt;=M14,AP14&lt;=5000), AP14, IF(I14&lt;=M14,AP14&gt;5000), 5000, IF(I14&gt;M14,AP14&lt;=4000),AP14, IF(I14&gt;M14,AP14&gt;4000),4000)</f>
        <v>0</v>
      </c>
      <c r="AR14" s="58" cm="1">
        <f t="array" ref="AR14">_xlfn.IFS(AND(I14&lt;=M14,AQ14&lt;=5000), 5000-AQ14, IF(I14&lt;=M14,AQ14&gt;5000), 5000-AQ14, IF(I14&gt;M14,AQ14&lt;=4000),4000-AQ14, IF(I14&gt;M14,AP14&gt;4000),4000-AQ14)</f>
        <v>5000</v>
      </c>
      <c r="AS14" s="35"/>
      <c r="AT14" s="35"/>
      <c r="AU14" s="35"/>
      <c r="AV14" s="35"/>
    </row>
    <row r="15" spans="1:48" x14ac:dyDescent="0.2">
      <c r="A15" s="89" t="s">
        <v>178</v>
      </c>
      <c r="B15" s="11"/>
      <c r="C15" s="12"/>
      <c r="D15" s="13"/>
      <c r="E15" s="14"/>
      <c r="F15" s="13"/>
      <c r="G15" s="7"/>
      <c r="H15" s="2"/>
      <c r="I15" s="16">
        <v>0</v>
      </c>
      <c r="J15" s="51">
        <f t="shared" si="0"/>
        <v>0</v>
      </c>
      <c r="K15" s="51" t="e" cm="1">
        <f t="array" ref="K15">_xlfn.IFS(AND(H15="SI", I15&lt;=800), "verificato",IF(H15="SI", I15&gt;800), "non verificato", IF(H15="NO", I15&lt;=650), "verificato", IF(H15="NO", I15&gt;650), "non verificato")</f>
        <v>#N/A</v>
      </c>
      <c r="L15" s="2"/>
      <c r="M15" s="16">
        <v>0</v>
      </c>
      <c r="N15" s="16">
        <v>0</v>
      </c>
      <c r="O15" s="2">
        <v>0</v>
      </c>
      <c r="P15" s="16">
        <v>0</v>
      </c>
      <c r="Q15" s="16">
        <v>0</v>
      </c>
      <c r="R15" s="4"/>
      <c r="S15" s="2"/>
      <c r="T15" s="2"/>
      <c r="U15" s="2"/>
      <c r="V15" s="2"/>
      <c r="W15" s="2"/>
      <c r="X15" s="2"/>
      <c r="Y15" s="2"/>
      <c r="Z15" s="22"/>
      <c r="AA15" s="8">
        <v>0</v>
      </c>
      <c r="AB15" s="3">
        <v>0</v>
      </c>
      <c r="AC15" s="3">
        <v>0</v>
      </c>
      <c r="AD15" s="2">
        <v>0</v>
      </c>
      <c r="AE15" s="52">
        <f t="shared" si="1"/>
        <v>0</v>
      </c>
      <c r="AF15" s="30">
        <v>0</v>
      </c>
      <c r="AG15" s="57">
        <f t="shared" si="2"/>
        <v>0</v>
      </c>
      <c r="AH15" s="56">
        <f t="shared" si="3"/>
        <v>6000</v>
      </c>
      <c r="AI15" s="32"/>
      <c r="AJ15" s="32"/>
      <c r="AK15" s="32"/>
      <c r="AL15" s="32"/>
      <c r="AM15" s="32"/>
      <c r="AN15" s="32"/>
      <c r="AO15" s="32"/>
      <c r="AP15" s="30">
        <v>0</v>
      </c>
      <c r="AQ15" s="56" cm="1">
        <f t="array" ref="AQ15">_xlfn.IFS(AND(I15&lt;=M15,AP15&lt;=5000), AP15, IF(I15&lt;=M15,AP15&gt;5000), 5000, IF(I15&gt;M15,AP15&lt;=4000),AP15, IF(I15&gt;M15,AP15&gt;4000),4000)</f>
        <v>0</v>
      </c>
      <c r="AR15" s="58" cm="1">
        <f t="array" ref="AR15">_xlfn.IFS(AND(I15&lt;=M15,AQ15&lt;=5000), 5000-AQ15, IF(I15&lt;=M15,AQ15&gt;5000), 5000-AQ15, IF(I15&gt;M15,AQ15&lt;=4000),4000-AQ15, IF(I15&gt;M15,AP15&gt;4000),4000-AQ15)</f>
        <v>5000</v>
      </c>
      <c r="AS15" s="35"/>
      <c r="AT15" s="35"/>
      <c r="AU15" s="35"/>
      <c r="AV15" s="35"/>
    </row>
    <row r="16" spans="1:48" x14ac:dyDescent="0.2">
      <c r="A16" s="89" t="s">
        <v>179</v>
      </c>
      <c r="B16" s="11"/>
      <c r="C16" s="12"/>
      <c r="D16" s="13"/>
      <c r="E16" s="14"/>
      <c r="F16" s="13"/>
      <c r="G16" s="7"/>
      <c r="H16" s="2"/>
      <c r="I16" s="16">
        <v>0</v>
      </c>
      <c r="J16" s="51">
        <f t="shared" si="0"/>
        <v>0</v>
      </c>
      <c r="K16" s="51" t="e" cm="1">
        <f t="array" ref="K16">_xlfn.IFS(AND(H16="SI", I16&lt;=800), "verificato",IF(H16="SI", I16&gt;800), "non verificato", IF(H16="NO", I16&lt;=650), "verificato", IF(H16="NO", I16&gt;650), "non verificato")</f>
        <v>#N/A</v>
      </c>
      <c r="L16" s="2"/>
      <c r="M16" s="16">
        <v>0</v>
      </c>
      <c r="N16" s="16">
        <v>0</v>
      </c>
      <c r="O16" s="2">
        <v>0</v>
      </c>
      <c r="P16" s="16">
        <v>0</v>
      </c>
      <c r="Q16" s="16">
        <v>0</v>
      </c>
      <c r="R16" s="4"/>
      <c r="S16" s="2"/>
      <c r="T16" s="2"/>
      <c r="U16" s="2"/>
      <c r="V16" s="2"/>
      <c r="W16" s="2"/>
      <c r="X16" s="2"/>
      <c r="Y16" s="2"/>
      <c r="Z16" s="22"/>
      <c r="AA16" s="8">
        <v>0</v>
      </c>
      <c r="AB16" s="3">
        <v>0</v>
      </c>
      <c r="AC16" s="3">
        <v>0</v>
      </c>
      <c r="AD16" s="2">
        <v>0</v>
      </c>
      <c r="AE16" s="52">
        <f t="shared" si="1"/>
        <v>0</v>
      </c>
      <c r="AF16" s="30">
        <v>0</v>
      </c>
      <c r="AG16" s="57">
        <f t="shared" si="2"/>
        <v>0</v>
      </c>
      <c r="AH16" s="56">
        <f t="shared" si="3"/>
        <v>6000</v>
      </c>
      <c r="AI16" s="32"/>
      <c r="AJ16" s="32"/>
      <c r="AK16" s="32"/>
      <c r="AL16" s="32"/>
      <c r="AM16" s="32"/>
      <c r="AN16" s="32"/>
      <c r="AO16" s="32"/>
      <c r="AP16" s="30">
        <v>0</v>
      </c>
      <c r="AQ16" s="56" cm="1">
        <f t="array" ref="AQ16">_xlfn.IFS(AND(I16&lt;=M16,AP16&lt;=5000), AP16, IF(I16&lt;=M16,AP16&gt;5000), 5000, IF(I16&gt;M16,AP16&lt;=4000),AP16, IF(I16&gt;M16,AP16&gt;4000),4000)</f>
        <v>0</v>
      </c>
      <c r="AR16" s="58" cm="1">
        <f t="array" ref="AR16">_xlfn.IFS(AND(I16&lt;=M16,AQ16&lt;=5000), 5000-AQ16, IF(I16&lt;=M16,AQ16&gt;5000), 5000-AQ16, IF(I16&gt;M16,AQ16&lt;=4000),4000-AQ16, IF(I16&gt;M16,AP16&gt;4000),4000-AQ16)</f>
        <v>5000</v>
      </c>
      <c r="AS16" s="35"/>
      <c r="AT16" s="35"/>
      <c r="AU16" s="35"/>
      <c r="AV16" s="35"/>
    </row>
    <row r="17" spans="1:49" x14ac:dyDescent="0.2">
      <c r="A17" s="89" t="s">
        <v>180</v>
      </c>
      <c r="B17" s="11"/>
      <c r="C17" s="12"/>
      <c r="D17" s="13"/>
      <c r="E17" s="14"/>
      <c r="F17" s="13"/>
      <c r="G17" s="7"/>
      <c r="H17" s="2"/>
      <c r="I17" s="16">
        <v>0</v>
      </c>
      <c r="J17" s="51">
        <f t="shared" si="0"/>
        <v>0</v>
      </c>
      <c r="K17" s="51" t="e" cm="1">
        <f t="array" ref="K17">_xlfn.IFS(AND(H17="SI", I17&lt;=800), "verificato",IF(H17="SI", I17&gt;800), "non verificato", IF(H17="NO", I17&lt;=650), "verificato", IF(H17="NO", I17&gt;650), "non verificato")</f>
        <v>#N/A</v>
      </c>
      <c r="L17" s="2"/>
      <c r="M17" s="16">
        <v>0</v>
      </c>
      <c r="N17" s="16">
        <v>0</v>
      </c>
      <c r="O17" s="2">
        <v>0</v>
      </c>
      <c r="P17" s="16">
        <v>0</v>
      </c>
      <c r="Q17" s="16">
        <v>0</v>
      </c>
      <c r="R17" s="4"/>
      <c r="S17" s="2"/>
      <c r="T17" s="2"/>
      <c r="U17" s="2"/>
      <c r="V17" s="2"/>
      <c r="W17" s="2"/>
      <c r="X17" s="2"/>
      <c r="Y17" s="2"/>
      <c r="Z17" s="22"/>
      <c r="AA17" s="8">
        <v>0</v>
      </c>
      <c r="AB17" s="3">
        <v>0</v>
      </c>
      <c r="AC17" s="3">
        <v>0</v>
      </c>
      <c r="AD17" s="2">
        <v>0</v>
      </c>
      <c r="AE17" s="52">
        <f t="shared" si="1"/>
        <v>0</v>
      </c>
      <c r="AF17" s="30">
        <v>0</v>
      </c>
      <c r="AG17" s="57">
        <f t="shared" si="2"/>
        <v>0</v>
      </c>
      <c r="AH17" s="56">
        <f t="shared" si="3"/>
        <v>6000</v>
      </c>
      <c r="AI17" s="32"/>
      <c r="AJ17" s="32"/>
      <c r="AK17" s="32"/>
      <c r="AL17" s="32"/>
      <c r="AM17" s="32"/>
      <c r="AN17" s="32"/>
      <c r="AO17" s="32"/>
      <c r="AP17" s="30">
        <v>0</v>
      </c>
      <c r="AQ17" s="56" cm="1">
        <f t="array" ref="AQ17">_xlfn.IFS(AND(I17&lt;=M17,AP17&lt;=5000), AP17, IF(I17&lt;=M17,AP17&gt;5000), 5000, IF(I17&gt;M17,AP17&lt;=4000),AP17, IF(I17&gt;M17,AP17&gt;4000),4000)</f>
        <v>0</v>
      </c>
      <c r="AR17" s="58" cm="1">
        <f t="array" ref="AR17">_xlfn.IFS(AND(I17&lt;=M17,AQ17&lt;=5000), 5000-AQ17, IF(I17&lt;=M17,AQ17&gt;5000), 5000-AQ17, IF(I17&gt;M17,AQ17&lt;=4000),4000-AQ17, IF(I17&gt;M17,AP17&gt;4000),4000-AQ17)</f>
        <v>5000</v>
      </c>
      <c r="AS17" s="35"/>
      <c r="AT17" s="35"/>
      <c r="AU17" s="35"/>
      <c r="AV17" s="35"/>
    </row>
    <row r="18" spans="1:49" x14ac:dyDescent="0.2">
      <c r="A18" s="89" t="s">
        <v>181</v>
      </c>
      <c r="B18" s="11"/>
      <c r="C18" s="12"/>
      <c r="D18" s="13"/>
      <c r="E18" s="14"/>
      <c r="F18" s="13"/>
      <c r="G18" s="7"/>
      <c r="H18" s="2"/>
      <c r="I18" s="16">
        <v>0</v>
      </c>
      <c r="J18" s="51">
        <f t="shared" si="0"/>
        <v>0</v>
      </c>
      <c r="K18" s="51" t="e" cm="1">
        <f t="array" ref="K18">_xlfn.IFS(AND(H18="SI", I18&lt;=800), "verificato",IF(H18="SI", I18&gt;800), "non verificato", IF(H18="NO", I18&lt;=650), "verificato", IF(H18="NO", I18&gt;650), "non verificato")</f>
        <v>#N/A</v>
      </c>
      <c r="L18" s="2"/>
      <c r="M18" s="16">
        <v>0</v>
      </c>
      <c r="N18" s="16">
        <v>0</v>
      </c>
      <c r="O18" s="2">
        <v>0</v>
      </c>
      <c r="P18" s="16">
        <v>0</v>
      </c>
      <c r="Q18" s="16">
        <v>0</v>
      </c>
      <c r="R18" s="4"/>
      <c r="S18" s="2"/>
      <c r="T18" s="2"/>
      <c r="U18" s="2"/>
      <c r="V18" s="2"/>
      <c r="W18" s="2"/>
      <c r="X18" s="2"/>
      <c r="Y18" s="2"/>
      <c r="Z18" s="22"/>
      <c r="AA18" s="8">
        <v>0</v>
      </c>
      <c r="AB18" s="3">
        <v>0</v>
      </c>
      <c r="AC18" s="3">
        <v>0</v>
      </c>
      <c r="AD18" s="2">
        <v>0</v>
      </c>
      <c r="AE18" s="52">
        <f t="shared" si="1"/>
        <v>0</v>
      </c>
      <c r="AF18" s="30">
        <v>0</v>
      </c>
      <c r="AG18" s="57">
        <f t="shared" si="2"/>
        <v>0</v>
      </c>
      <c r="AH18" s="56">
        <f t="shared" si="3"/>
        <v>6000</v>
      </c>
      <c r="AI18" s="32"/>
      <c r="AJ18" s="32"/>
      <c r="AK18" s="32"/>
      <c r="AL18" s="32"/>
      <c r="AM18" s="32"/>
      <c r="AN18" s="32"/>
      <c r="AO18" s="32"/>
      <c r="AP18" s="30">
        <v>0</v>
      </c>
      <c r="AQ18" s="56" cm="1">
        <f t="array" ref="AQ18">_xlfn.IFS(AND(I18&lt;=M18,AP18&lt;=5000), AP18, IF(I18&lt;=M18,AP18&gt;5000), 5000, IF(I18&gt;M18,AP18&lt;=4000),AP18, IF(I18&gt;M18,AP18&gt;4000),4000)</f>
        <v>0</v>
      </c>
      <c r="AR18" s="58" cm="1">
        <f t="array" ref="AR18">_xlfn.IFS(AND(I18&lt;=M18,AQ18&lt;=5000), 5000-AQ18, IF(I18&lt;=M18,AQ18&gt;5000), 5000-AQ18, IF(I18&gt;M18,AQ18&lt;=4000),4000-AQ18, IF(I18&gt;M18,AP18&gt;4000),4000-AQ18)</f>
        <v>5000</v>
      </c>
      <c r="AS18" s="35"/>
      <c r="AT18" s="35"/>
      <c r="AU18" s="35"/>
      <c r="AV18" s="35"/>
    </row>
    <row r="19" spans="1:49" x14ac:dyDescent="0.2">
      <c r="A19" s="89" t="s">
        <v>182</v>
      </c>
      <c r="B19" s="11"/>
      <c r="C19" s="12"/>
      <c r="D19" s="13"/>
      <c r="E19" s="14"/>
      <c r="F19" s="13"/>
      <c r="G19" s="7"/>
      <c r="H19" s="2"/>
      <c r="I19" s="16">
        <v>0</v>
      </c>
      <c r="J19" s="51">
        <f t="shared" si="0"/>
        <v>0</v>
      </c>
      <c r="K19" s="51" t="e" cm="1">
        <f t="array" ref="K19">_xlfn.IFS(AND(H19="SI", I19&lt;=800), "verificato",IF(H19="SI", I19&gt;800), "non verificato", IF(H19="NO", I19&lt;=650), "verificato", IF(H19="NO", I19&gt;650), "non verificato")</f>
        <v>#N/A</v>
      </c>
      <c r="L19" s="2"/>
      <c r="M19" s="16">
        <v>0</v>
      </c>
      <c r="N19" s="16">
        <v>0</v>
      </c>
      <c r="O19" s="2">
        <v>0</v>
      </c>
      <c r="P19" s="16">
        <v>0</v>
      </c>
      <c r="Q19" s="16">
        <v>0</v>
      </c>
      <c r="R19" s="4"/>
      <c r="S19" s="2"/>
      <c r="T19" s="2"/>
      <c r="U19" s="2"/>
      <c r="V19" s="2"/>
      <c r="W19" s="2"/>
      <c r="X19" s="2"/>
      <c r="Y19" s="2"/>
      <c r="Z19" s="22"/>
      <c r="AA19" s="8">
        <v>0</v>
      </c>
      <c r="AB19" s="3">
        <v>0</v>
      </c>
      <c r="AC19" s="3">
        <v>0</v>
      </c>
      <c r="AD19" s="2">
        <v>0</v>
      </c>
      <c r="AE19" s="52">
        <f t="shared" si="1"/>
        <v>0</v>
      </c>
      <c r="AF19" s="30">
        <v>0</v>
      </c>
      <c r="AG19" s="57">
        <f t="shared" si="2"/>
        <v>0</v>
      </c>
      <c r="AH19" s="56">
        <f t="shared" si="3"/>
        <v>6000</v>
      </c>
      <c r="AI19" s="32"/>
      <c r="AJ19" s="32"/>
      <c r="AK19" s="32"/>
      <c r="AL19" s="32"/>
      <c r="AM19" s="32"/>
      <c r="AN19" s="32"/>
      <c r="AO19" s="32"/>
      <c r="AP19" s="30">
        <v>0</v>
      </c>
      <c r="AQ19" s="56" cm="1">
        <f t="array" ref="AQ19">_xlfn.IFS(AND(I19&lt;=M19,AP19&lt;=5000), AP19, IF(I19&lt;=M19,AP19&gt;5000), 5000, IF(I19&gt;M19,AP19&lt;=4000),AP19, IF(I19&gt;M19,AP19&gt;4000),4000)</f>
        <v>0</v>
      </c>
      <c r="AR19" s="58" cm="1">
        <f t="array" ref="AR19">_xlfn.IFS(AND(I19&lt;=M19,AQ19&lt;=5000), 5000-AQ19, IF(I19&lt;=M19,AQ19&gt;5000), 5000-AQ19, IF(I19&gt;M19,AQ19&lt;=4000),4000-AQ19, IF(I19&gt;M19,AP19&gt;4000),4000-AQ19)</f>
        <v>5000</v>
      </c>
      <c r="AS19" s="35"/>
      <c r="AT19" s="35"/>
      <c r="AU19" s="35"/>
      <c r="AV19" s="35"/>
    </row>
    <row r="20" spans="1:49" x14ac:dyDescent="0.2">
      <c r="A20" s="89" t="s">
        <v>183</v>
      </c>
      <c r="B20" s="11"/>
      <c r="C20" s="12"/>
      <c r="D20" s="13"/>
      <c r="E20" s="14"/>
      <c r="F20" s="13"/>
      <c r="G20" s="7"/>
      <c r="H20" s="2"/>
      <c r="I20" s="16">
        <v>0</v>
      </c>
      <c r="J20" s="51">
        <f t="shared" si="0"/>
        <v>0</v>
      </c>
      <c r="K20" s="51" t="e" cm="1">
        <f t="array" ref="K20">_xlfn.IFS(AND(H20="SI", I20&lt;=800), "verificato",IF(H20="SI", I20&gt;800), "non verificato", IF(H20="NO", I20&lt;=650), "verificato", IF(H20="NO", I20&gt;650), "non verificato")</f>
        <v>#N/A</v>
      </c>
      <c r="L20" s="2"/>
      <c r="M20" s="16">
        <v>0</v>
      </c>
      <c r="N20" s="16">
        <v>0</v>
      </c>
      <c r="O20" s="2">
        <v>0</v>
      </c>
      <c r="P20" s="16">
        <v>0</v>
      </c>
      <c r="Q20" s="16">
        <v>0</v>
      </c>
      <c r="R20" s="4"/>
      <c r="S20" s="2"/>
      <c r="T20" s="2"/>
      <c r="U20" s="2"/>
      <c r="V20" s="2"/>
      <c r="W20" s="2"/>
      <c r="X20" s="2"/>
      <c r="Y20" s="2"/>
      <c r="Z20" s="22"/>
      <c r="AA20" s="8">
        <v>0</v>
      </c>
      <c r="AB20" s="3">
        <v>0</v>
      </c>
      <c r="AC20" s="3">
        <v>0</v>
      </c>
      <c r="AD20" s="2">
        <v>0</v>
      </c>
      <c r="AE20" s="52">
        <f t="shared" si="1"/>
        <v>0</v>
      </c>
      <c r="AF20" s="30">
        <v>0</v>
      </c>
      <c r="AG20" s="57">
        <f t="shared" si="2"/>
        <v>0</v>
      </c>
      <c r="AH20" s="56">
        <f t="shared" si="3"/>
        <v>6000</v>
      </c>
      <c r="AI20" s="32"/>
      <c r="AJ20" s="32"/>
      <c r="AK20" s="32"/>
      <c r="AL20" s="32"/>
      <c r="AM20" s="32"/>
      <c r="AN20" s="32"/>
      <c r="AO20" s="32"/>
      <c r="AP20" s="30">
        <v>0</v>
      </c>
      <c r="AQ20" s="56" cm="1">
        <f t="array" ref="AQ20">_xlfn.IFS(AND(I20&lt;=M20,AP20&lt;=5000), AP20, IF(I20&lt;=M20,AP20&gt;5000), 5000, IF(I20&gt;M20,AP20&lt;=4000),AP20, IF(I20&gt;M20,AP20&gt;4000),4000)</f>
        <v>0</v>
      </c>
      <c r="AR20" s="58" cm="1">
        <f t="array" ref="AR20">_xlfn.IFS(AND(I20&lt;=M20,AQ20&lt;=5000), 5000-AQ20, IF(I20&lt;=M20,AQ20&gt;5000), 5000-AQ20, IF(I20&gt;M20,AQ20&lt;=4000),4000-AQ20, IF(I20&gt;M20,AP20&gt;4000),4000-AQ20)</f>
        <v>5000</v>
      </c>
      <c r="AS20" s="35"/>
      <c r="AT20" s="35"/>
      <c r="AU20" s="35"/>
      <c r="AV20" s="35"/>
    </row>
    <row r="21" spans="1:49" x14ac:dyDescent="0.2">
      <c r="A21" s="89" t="s">
        <v>184</v>
      </c>
      <c r="B21" s="11"/>
      <c r="C21" s="12"/>
      <c r="D21" s="13"/>
      <c r="E21" s="14"/>
      <c r="F21" s="13"/>
      <c r="G21" s="7"/>
      <c r="H21" s="2"/>
      <c r="I21" s="16">
        <v>0</v>
      </c>
      <c r="J21" s="51">
        <f t="shared" si="0"/>
        <v>0</v>
      </c>
      <c r="K21" s="51" t="e" cm="1">
        <f t="array" ref="K21">_xlfn.IFS(AND(H21="SI", I21&lt;=800), "verificato",IF(H21="SI", I21&gt;800), "non verificato", IF(H21="NO", I21&lt;=650), "verificato", IF(H21="NO", I21&gt;650), "non verificato")</f>
        <v>#N/A</v>
      </c>
      <c r="L21" s="2"/>
      <c r="M21" s="16">
        <v>0</v>
      </c>
      <c r="N21" s="16">
        <v>0</v>
      </c>
      <c r="O21" s="2">
        <v>0</v>
      </c>
      <c r="P21" s="16">
        <v>0</v>
      </c>
      <c r="Q21" s="16">
        <v>0</v>
      </c>
      <c r="R21" s="4"/>
      <c r="S21" s="2"/>
      <c r="T21" s="2"/>
      <c r="U21" s="2"/>
      <c r="V21" s="2"/>
      <c r="W21" s="2"/>
      <c r="X21" s="2"/>
      <c r="Y21" s="2"/>
      <c r="Z21" s="22"/>
      <c r="AA21" s="8">
        <v>0</v>
      </c>
      <c r="AB21" s="3">
        <v>0</v>
      </c>
      <c r="AC21" s="3">
        <v>0</v>
      </c>
      <c r="AD21" s="2">
        <v>0</v>
      </c>
      <c r="AE21" s="52">
        <f t="shared" si="1"/>
        <v>0</v>
      </c>
      <c r="AF21" s="30">
        <v>0</v>
      </c>
      <c r="AG21" s="57">
        <f t="shared" si="2"/>
        <v>0</v>
      </c>
      <c r="AH21" s="56">
        <f t="shared" si="3"/>
        <v>6000</v>
      </c>
      <c r="AI21" s="32"/>
      <c r="AJ21" s="32"/>
      <c r="AK21" s="32"/>
      <c r="AL21" s="32"/>
      <c r="AM21" s="32"/>
      <c r="AN21" s="32"/>
      <c r="AO21" s="32"/>
      <c r="AP21" s="30">
        <v>0</v>
      </c>
      <c r="AQ21" s="56" cm="1">
        <f t="array" ref="AQ21">_xlfn.IFS(AND(I21&lt;=M21,AP21&lt;=5000), AP21, IF(I21&lt;=M21,AP21&gt;5000), 5000, IF(I21&gt;M21,AP21&lt;=4000),AP21, IF(I21&gt;M21,AP21&gt;4000),4000)</f>
        <v>0</v>
      </c>
      <c r="AR21" s="58" cm="1">
        <f t="array" ref="AR21">_xlfn.IFS(AND(I21&lt;=M21,AQ21&lt;=5000), 5000-AQ21, IF(I21&lt;=M21,AQ21&gt;5000), 5000-AQ21, IF(I21&gt;M21,AQ21&lt;=4000),4000-AQ21, IF(I21&gt;M21,AP21&gt;4000),4000-AQ21)</f>
        <v>5000</v>
      </c>
      <c r="AS21" s="35"/>
      <c r="AT21" s="35"/>
      <c r="AU21" s="35"/>
      <c r="AV21" s="35"/>
    </row>
    <row r="22" spans="1:49" x14ac:dyDescent="0.2">
      <c r="A22" s="89" t="s">
        <v>185</v>
      </c>
      <c r="B22" s="11"/>
      <c r="C22" s="12"/>
      <c r="D22" s="13"/>
      <c r="E22" s="14"/>
      <c r="F22" s="13"/>
      <c r="G22" s="7"/>
      <c r="H22" s="2"/>
      <c r="I22" s="16">
        <v>0</v>
      </c>
      <c r="J22" s="51">
        <f t="shared" si="0"/>
        <v>0</v>
      </c>
      <c r="K22" s="51" t="e" cm="1">
        <f t="array" ref="K22">_xlfn.IFS(AND(H22="SI", I22&lt;=800), "verificato",IF(H22="SI", I22&gt;800), "non verificato", IF(H22="NO", I22&lt;=650), "verificato", IF(H22="NO", I22&gt;650), "non verificato")</f>
        <v>#N/A</v>
      </c>
      <c r="L22" s="2"/>
      <c r="M22" s="16">
        <v>0</v>
      </c>
      <c r="N22" s="16">
        <v>0</v>
      </c>
      <c r="O22" s="2">
        <v>0</v>
      </c>
      <c r="P22" s="16">
        <v>0</v>
      </c>
      <c r="Q22" s="16">
        <v>0</v>
      </c>
      <c r="R22" s="4"/>
      <c r="S22" s="2"/>
      <c r="T22" s="2"/>
      <c r="U22" s="2"/>
      <c r="V22" s="2"/>
      <c r="W22" s="2"/>
      <c r="X22" s="2"/>
      <c r="Y22" s="2"/>
      <c r="Z22" s="22"/>
      <c r="AA22" s="8">
        <v>0</v>
      </c>
      <c r="AB22" s="3">
        <v>0</v>
      </c>
      <c r="AC22" s="3">
        <v>0</v>
      </c>
      <c r="AD22" s="2">
        <v>0</v>
      </c>
      <c r="AE22" s="52">
        <f t="shared" si="1"/>
        <v>0</v>
      </c>
      <c r="AF22" s="30">
        <v>0</v>
      </c>
      <c r="AG22" s="57">
        <f t="shared" si="2"/>
        <v>0</v>
      </c>
      <c r="AH22" s="56">
        <f t="shared" si="3"/>
        <v>6000</v>
      </c>
      <c r="AI22" s="32"/>
      <c r="AJ22" s="32"/>
      <c r="AK22" s="32"/>
      <c r="AL22" s="32"/>
      <c r="AM22" s="32"/>
      <c r="AN22" s="32"/>
      <c r="AO22" s="32"/>
      <c r="AP22" s="30">
        <v>0</v>
      </c>
      <c r="AQ22" s="56" cm="1">
        <f t="array" ref="AQ22">_xlfn.IFS(AND(I22&lt;=M22,AP22&lt;=5000), AP22, IF(I22&lt;=M22,AP22&gt;5000), 5000, IF(I22&gt;M22,AP22&lt;=4000),AP22, IF(I22&gt;M22,AP22&gt;4000),4000)</f>
        <v>0</v>
      </c>
      <c r="AR22" s="58" cm="1">
        <f t="array" ref="AR22">_xlfn.IFS(AND(I22&lt;=M22,AQ22&lt;=5000), 5000-AQ22, IF(I22&lt;=M22,AQ22&gt;5000), 5000-AQ22, IF(I22&gt;M22,AQ22&lt;=4000),4000-AQ22, IF(I22&gt;M22,AP22&gt;4000),4000-AQ22)</f>
        <v>5000</v>
      </c>
      <c r="AS22" s="35"/>
      <c r="AT22" s="35"/>
      <c r="AU22" s="35"/>
      <c r="AV22" s="35"/>
    </row>
    <row r="23" spans="1:49" x14ac:dyDescent="0.2">
      <c r="A23" s="89" t="s">
        <v>186</v>
      </c>
      <c r="B23" s="11"/>
      <c r="C23" s="12"/>
      <c r="D23" s="13"/>
      <c r="E23" s="14"/>
      <c r="F23" s="13"/>
      <c r="G23" s="7"/>
      <c r="H23" s="2"/>
      <c r="I23" s="16">
        <v>0</v>
      </c>
      <c r="J23" s="51">
        <f t="shared" si="0"/>
        <v>0</v>
      </c>
      <c r="K23" s="51" t="e" cm="1">
        <f t="array" ref="K23">_xlfn.IFS(AND(H23="SI", I23&lt;=800), "verificato",IF(H23="SI", I23&gt;800), "non verificato", IF(H23="NO", I23&lt;=650), "verificato", IF(H23="NO", I23&gt;650), "non verificato")</f>
        <v>#N/A</v>
      </c>
      <c r="L23" s="2"/>
      <c r="M23" s="16">
        <v>0</v>
      </c>
      <c r="N23" s="16">
        <v>0</v>
      </c>
      <c r="O23" s="2">
        <v>0</v>
      </c>
      <c r="P23" s="16">
        <v>0</v>
      </c>
      <c r="Q23" s="16">
        <v>0</v>
      </c>
      <c r="R23" s="4"/>
      <c r="S23" s="2"/>
      <c r="T23" s="2"/>
      <c r="U23" s="2"/>
      <c r="V23" s="2"/>
      <c r="W23" s="2"/>
      <c r="X23" s="2"/>
      <c r="Y23" s="2"/>
      <c r="Z23" s="22"/>
      <c r="AA23" s="8">
        <v>0</v>
      </c>
      <c r="AB23" s="3">
        <v>0</v>
      </c>
      <c r="AC23" s="3">
        <v>0</v>
      </c>
      <c r="AD23" s="2">
        <v>0</v>
      </c>
      <c r="AE23" s="52">
        <f>+((AB23+AC23)*AD23)+AA23</f>
        <v>0</v>
      </c>
      <c r="AF23" s="30">
        <v>0</v>
      </c>
      <c r="AG23" s="57">
        <f t="shared" si="2"/>
        <v>0</v>
      </c>
      <c r="AH23" s="56">
        <f t="shared" si="3"/>
        <v>6000</v>
      </c>
      <c r="AI23" s="32"/>
      <c r="AJ23" s="32"/>
      <c r="AK23" s="32"/>
      <c r="AL23" s="32"/>
      <c r="AM23" s="32"/>
      <c r="AN23" s="32"/>
      <c r="AO23" s="32"/>
      <c r="AP23" s="30">
        <v>0</v>
      </c>
      <c r="AQ23" s="56" cm="1">
        <f t="array" ref="AQ23">_xlfn.IFS(AND(I23&lt;=M23,AP23&lt;=5000), AP23, IF(I23&lt;=M23,AP23&gt;5000), 5000, IF(I23&gt;M23,AP23&lt;=4000),AP23, IF(I23&gt;M23,AP23&gt;4000),4000)</f>
        <v>0</v>
      </c>
      <c r="AR23" s="58" cm="1">
        <f t="array" ref="AR23">_xlfn.IFS(AND(I23&lt;=M23,AQ23&lt;=5000), 5000-AQ23, IF(I23&lt;=M23,AQ23&gt;5000), 5000-AQ23, IF(I23&gt;M23,AQ23&lt;=4000),4000-AQ23, IF(I23&gt;M23,AP23&gt;4000),4000-AQ23)</f>
        <v>5000</v>
      </c>
      <c r="AS23" s="35"/>
      <c r="AT23" s="35"/>
      <c r="AU23" s="35"/>
      <c r="AV23" s="35"/>
    </row>
    <row r="24" spans="1:49" x14ac:dyDescent="0.2">
      <c r="A24" s="89" t="s">
        <v>187</v>
      </c>
      <c r="B24" s="11"/>
      <c r="C24" s="12"/>
      <c r="D24" s="13"/>
      <c r="E24" s="14"/>
      <c r="F24" s="13"/>
      <c r="G24" s="7"/>
      <c r="H24" s="2"/>
      <c r="I24" s="16">
        <v>0</v>
      </c>
      <c r="J24" s="51">
        <f t="shared" si="0"/>
        <v>0</v>
      </c>
      <c r="K24" s="51" t="e" cm="1">
        <f t="array" ref="K24">_xlfn.IFS(AND(H24="SI", I24&lt;=800), "verificato",IF(H24="SI", I24&gt;800), "non verificato", IF(H24="NO", I24&lt;=650), "verificato", IF(H24="NO", I24&gt;650), "non verificato")</f>
        <v>#N/A</v>
      </c>
      <c r="L24" s="2"/>
      <c r="M24" s="16">
        <v>0</v>
      </c>
      <c r="N24" s="16">
        <v>0</v>
      </c>
      <c r="O24" s="2">
        <v>0</v>
      </c>
      <c r="P24" s="16">
        <v>0</v>
      </c>
      <c r="Q24" s="16">
        <v>0</v>
      </c>
      <c r="R24" s="4"/>
      <c r="S24" s="2"/>
      <c r="T24" s="2"/>
      <c r="U24" s="2"/>
      <c r="V24" s="2"/>
      <c r="W24" s="2"/>
      <c r="X24" s="2"/>
      <c r="Y24" s="2"/>
      <c r="Z24" s="22"/>
      <c r="AA24" s="8">
        <v>0</v>
      </c>
      <c r="AB24" s="3">
        <v>0</v>
      </c>
      <c r="AC24" s="3">
        <v>0</v>
      </c>
      <c r="AD24" s="2">
        <v>0</v>
      </c>
      <c r="AE24" s="52">
        <f t="shared" si="1"/>
        <v>0</v>
      </c>
      <c r="AF24" s="30">
        <v>0</v>
      </c>
      <c r="AG24" s="57">
        <f t="shared" si="2"/>
        <v>0</v>
      </c>
      <c r="AH24" s="56">
        <f t="shared" si="3"/>
        <v>6000</v>
      </c>
      <c r="AI24" s="32"/>
      <c r="AJ24" s="32"/>
      <c r="AK24" s="32"/>
      <c r="AL24" s="32"/>
      <c r="AM24" s="32"/>
      <c r="AN24" s="32"/>
      <c r="AO24" s="32"/>
      <c r="AP24" s="30">
        <v>0</v>
      </c>
      <c r="AQ24" s="56" cm="1">
        <f t="array" ref="AQ24">_xlfn.IFS(AND(I24&lt;=M24,AP24&lt;=5000), AP24, IF(I24&lt;=M24,AP24&gt;5000), 5000, IF(I24&gt;M24,AP24&lt;=4000),AP24, IF(I24&gt;M24,AP24&gt;4000),4000)</f>
        <v>0</v>
      </c>
      <c r="AR24" s="58" cm="1">
        <f t="array" ref="AR24">_xlfn.IFS(AND(I24&lt;=M24,AQ24&lt;=5000), 5000-AQ24, IF(I24&lt;=M24,AQ24&gt;5000), 5000-AQ24, IF(I24&gt;M24,AQ24&lt;=4000),4000-AQ24, IF(I24&gt;M24,AP24&gt;4000),4000-AQ24)</f>
        <v>5000</v>
      </c>
      <c r="AS24" s="35"/>
      <c r="AT24" s="35"/>
      <c r="AU24" s="35"/>
      <c r="AV24" s="35"/>
    </row>
    <row r="25" spans="1:49" x14ac:dyDescent="0.2">
      <c r="A25" s="89" t="s">
        <v>188</v>
      </c>
      <c r="B25" s="11"/>
      <c r="C25" s="12"/>
      <c r="D25" s="13"/>
      <c r="E25" s="14"/>
      <c r="F25" s="13"/>
      <c r="G25" s="7"/>
      <c r="H25" s="2"/>
      <c r="I25" s="16">
        <v>0</v>
      </c>
      <c r="J25" s="51">
        <f t="shared" si="0"/>
        <v>0</v>
      </c>
      <c r="K25" s="51" t="e" cm="1">
        <f t="array" ref="K25">_xlfn.IFS(AND(H25="SI", I25&lt;=800), "verificato",IF(H25="SI", I25&gt;800), "non verificato", IF(H25="NO", I25&lt;=650), "verificato", IF(H25="NO", I25&gt;650), "non verificato")</f>
        <v>#N/A</v>
      </c>
      <c r="L25" s="2"/>
      <c r="M25" s="16">
        <v>0</v>
      </c>
      <c r="N25" s="16">
        <v>0</v>
      </c>
      <c r="O25" s="2">
        <v>0</v>
      </c>
      <c r="P25" s="16">
        <v>0</v>
      </c>
      <c r="Q25" s="16">
        <v>0</v>
      </c>
      <c r="R25" s="4"/>
      <c r="S25" s="2"/>
      <c r="T25" s="2"/>
      <c r="U25" s="2"/>
      <c r="V25" s="2"/>
      <c r="W25" s="2"/>
      <c r="X25" s="2"/>
      <c r="Y25" s="2"/>
      <c r="Z25" s="22"/>
      <c r="AA25" s="8">
        <v>0</v>
      </c>
      <c r="AB25" s="3">
        <v>0</v>
      </c>
      <c r="AC25" s="3">
        <v>0</v>
      </c>
      <c r="AD25" s="2">
        <v>0</v>
      </c>
      <c r="AE25" s="52">
        <f t="shared" si="1"/>
        <v>0</v>
      </c>
      <c r="AF25" s="30">
        <v>0</v>
      </c>
      <c r="AG25" s="57">
        <f t="shared" si="2"/>
        <v>0</v>
      </c>
      <c r="AH25" s="56">
        <f t="shared" si="3"/>
        <v>6000</v>
      </c>
      <c r="AI25" s="32"/>
      <c r="AJ25" s="32"/>
      <c r="AK25" s="32"/>
      <c r="AL25" s="32"/>
      <c r="AM25" s="32"/>
      <c r="AN25" s="32"/>
      <c r="AO25" s="32"/>
      <c r="AP25" s="30">
        <v>0</v>
      </c>
      <c r="AQ25" s="56" cm="1">
        <f t="array" ref="AQ25">_xlfn.IFS(AND(I25&lt;=M25,AP25&lt;=5000), AP25, IF(I25&lt;=M25,AP25&gt;5000), 5000, IF(I25&gt;M25,AP25&lt;=4000),AP25, IF(I25&gt;M25,AP25&gt;4000),4000)</f>
        <v>0</v>
      </c>
      <c r="AR25" s="58" cm="1">
        <f t="array" ref="AR25">_xlfn.IFS(AND(I25&lt;=M25,AQ25&lt;=5000), 5000-AQ25, IF(I25&lt;=M25,AQ25&gt;5000), 5000-AQ25, IF(I25&gt;M25,AQ25&lt;=4000),4000-AQ25, IF(I25&gt;M25,AP25&gt;4000),4000-AQ25)</f>
        <v>5000</v>
      </c>
      <c r="AS25" s="35"/>
      <c r="AT25" s="35"/>
      <c r="AU25" s="35"/>
      <c r="AV25" s="35"/>
    </row>
    <row r="26" spans="1:49" x14ac:dyDescent="0.2">
      <c r="A26" s="89" t="s">
        <v>189</v>
      </c>
      <c r="B26" s="11"/>
      <c r="C26" s="12"/>
      <c r="D26" s="13"/>
      <c r="E26" s="14"/>
      <c r="F26" s="13"/>
      <c r="G26" s="7"/>
      <c r="H26" s="2"/>
      <c r="I26" s="16">
        <v>0</v>
      </c>
      <c r="J26" s="51">
        <f t="shared" si="0"/>
        <v>0</v>
      </c>
      <c r="K26" s="51" t="e" cm="1">
        <f t="array" ref="K26">_xlfn.IFS(AND(H26="SI", I26&lt;=800), "verificato",IF(H26="SI", I26&gt;800), "non verificato", IF(H26="NO", I26&lt;=650), "verificato", IF(H26="NO", I26&gt;650), "non verificato")</f>
        <v>#N/A</v>
      </c>
      <c r="L26" s="2"/>
      <c r="M26" s="16">
        <v>0</v>
      </c>
      <c r="N26" s="16">
        <v>0</v>
      </c>
      <c r="O26" s="2">
        <v>0</v>
      </c>
      <c r="P26" s="16">
        <v>0</v>
      </c>
      <c r="Q26" s="16">
        <v>0</v>
      </c>
      <c r="R26" s="4"/>
      <c r="S26" s="2"/>
      <c r="T26" s="2"/>
      <c r="U26" s="2"/>
      <c r="V26" s="2"/>
      <c r="W26" s="2"/>
      <c r="X26" s="2"/>
      <c r="Y26" s="2"/>
      <c r="Z26" s="22"/>
      <c r="AA26" s="8">
        <v>0</v>
      </c>
      <c r="AB26" s="3">
        <v>0</v>
      </c>
      <c r="AC26" s="3">
        <v>0</v>
      </c>
      <c r="AD26" s="2">
        <v>0</v>
      </c>
      <c r="AE26" s="52">
        <f t="shared" si="1"/>
        <v>0</v>
      </c>
      <c r="AF26" s="30">
        <v>0</v>
      </c>
      <c r="AG26" s="57">
        <f t="shared" si="2"/>
        <v>0</v>
      </c>
      <c r="AH26" s="56">
        <f t="shared" si="3"/>
        <v>6000</v>
      </c>
      <c r="AI26" s="32"/>
      <c r="AJ26" s="32"/>
      <c r="AK26" s="32"/>
      <c r="AL26" s="32"/>
      <c r="AM26" s="32"/>
      <c r="AN26" s="32"/>
      <c r="AO26" s="32"/>
      <c r="AP26" s="30">
        <v>0</v>
      </c>
      <c r="AQ26" s="56" cm="1">
        <f t="array" ref="AQ26">_xlfn.IFS(AND(I26&lt;=M26,AP26&lt;=5000), AP26, IF(I26&lt;=M26,AP26&gt;5000), 5000, IF(I26&gt;M26,AP26&lt;=4000),AP26, IF(I26&gt;M26,AP26&gt;4000),4000)</f>
        <v>0</v>
      </c>
      <c r="AR26" s="58" cm="1">
        <f t="array" ref="AR26">_xlfn.IFS(AND(I26&lt;=M26,AQ26&lt;=5000), 5000-AQ26, IF(I26&lt;=M26,AQ26&gt;5000), 5000-AQ26, IF(I26&gt;M26,AQ26&lt;=4000),4000-AQ26, IF(I26&gt;M26,AP26&gt;4000),4000-AQ26)</f>
        <v>5000</v>
      </c>
      <c r="AS26" s="35"/>
      <c r="AT26" s="35"/>
      <c r="AU26" s="35"/>
      <c r="AV26" s="35"/>
    </row>
    <row r="27" spans="1:49" x14ac:dyDescent="0.2">
      <c r="A27" s="89" t="s">
        <v>190</v>
      </c>
      <c r="B27" s="11"/>
      <c r="C27" s="12"/>
      <c r="D27" s="13"/>
      <c r="E27" s="14"/>
      <c r="F27" s="13"/>
      <c r="G27" s="7"/>
      <c r="H27" s="2"/>
      <c r="I27" s="16">
        <v>0</v>
      </c>
      <c r="J27" s="51">
        <f t="shared" si="0"/>
        <v>0</v>
      </c>
      <c r="K27" s="51" t="e" cm="1">
        <f t="array" ref="K27">_xlfn.IFS(AND(H27="SI", I27&lt;=800), "verificato",IF(H27="SI", I27&gt;800), "non verificato", IF(H27="NO", I27&lt;=650), "verificato", IF(H27="NO", I27&gt;650), "non verificato")</f>
        <v>#N/A</v>
      </c>
      <c r="L27" s="2"/>
      <c r="M27" s="16">
        <v>0</v>
      </c>
      <c r="N27" s="16">
        <v>0</v>
      </c>
      <c r="O27" s="2">
        <v>0</v>
      </c>
      <c r="P27" s="16">
        <v>0</v>
      </c>
      <c r="Q27" s="16">
        <v>0</v>
      </c>
      <c r="R27" s="4"/>
      <c r="S27" s="2"/>
      <c r="T27" s="2"/>
      <c r="U27" s="2"/>
      <c r="V27" s="2"/>
      <c r="W27" s="2"/>
      <c r="X27" s="2"/>
      <c r="Y27" s="2"/>
      <c r="Z27" s="22"/>
      <c r="AA27" s="8">
        <v>0</v>
      </c>
      <c r="AB27" s="3">
        <v>0</v>
      </c>
      <c r="AC27" s="3">
        <v>0</v>
      </c>
      <c r="AD27" s="2">
        <v>0</v>
      </c>
      <c r="AE27" s="52">
        <f t="shared" si="1"/>
        <v>0</v>
      </c>
      <c r="AF27" s="30">
        <v>0</v>
      </c>
      <c r="AG27" s="57">
        <f t="shared" si="2"/>
        <v>0</v>
      </c>
      <c r="AH27" s="56">
        <f t="shared" si="3"/>
        <v>6000</v>
      </c>
      <c r="AI27" s="32"/>
      <c r="AJ27" s="32"/>
      <c r="AK27" s="32"/>
      <c r="AL27" s="32"/>
      <c r="AM27" s="32"/>
      <c r="AN27" s="32"/>
      <c r="AO27" s="32"/>
      <c r="AP27" s="30">
        <v>0</v>
      </c>
      <c r="AQ27" s="56" cm="1">
        <f t="array" ref="AQ27">_xlfn.IFS(AND(I27&lt;=M27,AP27&lt;=5000), AP27, IF(I27&lt;=M27,AP27&gt;5000), 5000, IF(I27&gt;M27,AP27&lt;=4000),AP27, IF(I27&gt;M27,AP27&gt;4000),4000)</f>
        <v>0</v>
      </c>
      <c r="AR27" s="58" cm="1">
        <f t="array" ref="AR27">_xlfn.IFS(AND(I27&lt;=M27,AQ27&lt;=5000), 5000-AQ27, IF(I27&lt;=M27,AQ27&gt;5000), 5000-AQ27, IF(I27&gt;M27,AQ27&lt;=4000),4000-AQ27, IF(I27&gt;M27,AP27&gt;4000),4000-AQ27)</f>
        <v>5000</v>
      </c>
      <c r="AS27" s="35"/>
      <c r="AT27" s="35"/>
      <c r="AU27" s="35"/>
      <c r="AV27" s="35"/>
    </row>
    <row r="28" spans="1:49" s="25" customFormat="1" ht="15" x14ac:dyDescent="0.25">
      <c r="G28" s="26"/>
      <c r="AA28" s="27">
        <f>SUM(AA8:AA27)</f>
        <v>0</v>
      </c>
      <c r="AE28" s="91">
        <f>SUM(AE8:AE27)</f>
        <v>0</v>
      </c>
      <c r="AF28" s="28">
        <f>SUM(AF8:AF27)</f>
        <v>0</v>
      </c>
      <c r="AG28" s="91">
        <f>SUM(AG8:AG27)</f>
        <v>0</v>
      </c>
      <c r="AH28" s="28">
        <f t="shared" ref="AH28" si="4">SUM(AH8:AH27)</f>
        <v>120000</v>
      </c>
      <c r="AP28" s="28">
        <f>SUM(AP8:AP27)</f>
        <v>0</v>
      </c>
      <c r="AQ28" s="91">
        <f>SUM(AQ8:AQ27)</f>
        <v>0</v>
      </c>
      <c r="AR28" s="28">
        <f>SUM(AR8:AR27)</f>
        <v>100000</v>
      </c>
      <c r="AW28" s="42">
        <f>+AQ28+AG28+AE28</f>
        <v>0</v>
      </c>
    </row>
    <row r="29" spans="1:49" ht="15" x14ac:dyDescent="0.25">
      <c r="B29" s="39"/>
    </row>
    <row r="33" spans="2:17" x14ac:dyDescent="0.2">
      <c r="L33" s="6"/>
      <c r="M33" s="6"/>
      <c r="N33" s="6"/>
      <c r="O33" s="6"/>
      <c r="P33" s="6"/>
      <c r="Q33" s="6"/>
    </row>
    <row r="38" spans="2:17" x14ac:dyDescent="0.2">
      <c r="B38" s="10"/>
    </row>
  </sheetData>
  <mergeCells count="55">
    <mergeCell ref="A6:A7"/>
    <mergeCell ref="A3:G3"/>
    <mergeCell ref="AQ6:AQ7"/>
    <mergeCell ref="AR6:AR7"/>
    <mergeCell ref="S6:S7"/>
    <mergeCell ref="U6:U7"/>
    <mergeCell ref="V6:V7"/>
    <mergeCell ref="W6:W7"/>
    <mergeCell ref="X6:X7"/>
    <mergeCell ref="Y6:Y7"/>
    <mergeCell ref="Z6:Z7"/>
    <mergeCell ref="AA6:AA7"/>
    <mergeCell ref="AB6:AB7"/>
    <mergeCell ref="AD6:AD7"/>
    <mergeCell ref="AE6:AE7"/>
    <mergeCell ref="AC6:AC7"/>
    <mergeCell ref="O6:O7"/>
    <mergeCell ref="P6:P7"/>
    <mergeCell ref="Q6:Q7"/>
    <mergeCell ref="R6:R7"/>
    <mergeCell ref="AS6:AV6"/>
    <mergeCell ref="AF6:AF7"/>
    <mergeCell ref="AG6:AG7"/>
    <mergeCell ref="AH6:AH7"/>
    <mergeCell ref="AI6:AO6"/>
    <mergeCell ref="AP6:AP7"/>
    <mergeCell ref="H6:H7"/>
    <mergeCell ref="AI5:AO5"/>
    <mergeCell ref="AS5:AV5"/>
    <mergeCell ref="B6:B7"/>
    <mergeCell ref="C6:C7"/>
    <mergeCell ref="D6:D7"/>
    <mergeCell ref="E6:E7"/>
    <mergeCell ref="F6:F7"/>
    <mergeCell ref="G6:G7"/>
    <mergeCell ref="T6:T7"/>
    <mergeCell ref="I6:I7"/>
    <mergeCell ref="J6:J7"/>
    <mergeCell ref="K6:K7"/>
    <mergeCell ref="L6:L7"/>
    <mergeCell ref="M6:M7"/>
    <mergeCell ref="N6:N7"/>
    <mergeCell ref="A4:G4"/>
    <mergeCell ref="AP4:AV4"/>
    <mergeCell ref="H5:K5"/>
    <mergeCell ref="L5:N5"/>
    <mergeCell ref="O5:Q5"/>
    <mergeCell ref="R5:S5"/>
    <mergeCell ref="T5:W5"/>
    <mergeCell ref="X5:Y5"/>
    <mergeCell ref="H4:Q4"/>
    <mergeCell ref="R4:Y4"/>
    <mergeCell ref="Z4:AE4"/>
    <mergeCell ref="AF4:AO4"/>
    <mergeCell ref="A5:G5"/>
  </mergeCells>
  <phoneticPr fontId="7" type="noConversion"/>
  <pageMargins left="0.7" right="0.7" top="0.75" bottom="0.75" header="0.3" footer="0.3"/>
  <pageSetup paperSize="9" orientation="portrait" horizontalDpi="1200" verticalDpi="1200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FFEB20FB-D510-4F8B-938C-99903258D079}">
          <x14:formula1>
            <xm:f>E_!$B$27:$B$28</xm:f>
          </x14:formula1>
          <xm:sqref>H8:H27</xm:sqref>
        </x14:dataValidation>
        <x14:dataValidation type="list" allowBlank="1" showInputMessage="1" showErrorMessage="1" xr:uid="{AE182B46-1291-446F-A52C-715591FDAF94}">
          <x14:formula1>
            <xm:f>E_!$B$21:$B$24</xm:f>
          </x14:formula1>
          <xm:sqref>AS8:AV27</xm:sqref>
        </x14:dataValidation>
        <x14:dataValidation type="list" allowBlank="1" showInputMessage="1" showErrorMessage="1" xr:uid="{12E600FF-4AFA-4CF2-B140-B3326E4C9A00}">
          <x14:formula1>
            <xm:f>E_!$B$12:$B$18</xm:f>
          </x14:formula1>
          <xm:sqref>AI8:AO27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8B68DB-5515-4383-B484-A45EE9B3BB05}">
  <dimension ref="A2:BC39"/>
  <sheetViews>
    <sheetView zoomScale="85" zoomScaleNormal="85" workbookViewId="0">
      <pane xSplit="11" topLeftCell="AP1" activePane="topRight" state="frozen"/>
      <selection pane="topRight" activeCell="A3" sqref="A3:G3"/>
    </sheetView>
  </sheetViews>
  <sheetFormatPr defaultColWidth="9.140625" defaultRowHeight="12.75" x14ac:dyDescent="0.2"/>
  <cols>
    <col min="1" max="1" width="9.140625" style="1"/>
    <col min="2" max="2" width="17.140625" style="1" customWidth="1"/>
    <col min="3" max="3" width="13.7109375" style="1" bestFit="1" customWidth="1"/>
    <col min="4" max="4" width="10.7109375" style="1" bestFit="1" customWidth="1"/>
    <col min="5" max="5" width="11.5703125" style="1" bestFit="1" customWidth="1"/>
    <col min="6" max="6" width="13.7109375" style="1" bestFit="1" customWidth="1"/>
    <col min="7" max="7" width="15" style="1" bestFit="1" customWidth="1"/>
    <col min="8" max="8" width="12.42578125" style="1" bestFit="1" customWidth="1"/>
    <col min="9" max="9" width="11.85546875" style="1" bestFit="1" customWidth="1"/>
    <col min="10" max="11" width="11.85546875" style="1" customWidth="1"/>
    <col min="12" max="12" width="12.5703125" style="1" customWidth="1"/>
    <col min="13" max="13" width="11.28515625" style="1" bestFit="1" customWidth="1"/>
    <col min="14" max="14" width="12.28515625" style="1" bestFit="1" customWidth="1"/>
    <col min="15" max="15" width="11.85546875" style="1" bestFit="1" customWidth="1"/>
    <col min="16" max="16" width="12.28515625" style="1" bestFit="1" customWidth="1"/>
    <col min="17" max="17" width="18.140625" style="1" bestFit="1" customWidth="1"/>
    <col min="18" max="18" width="11.7109375" style="1" bestFit="1" customWidth="1"/>
    <col min="19" max="19" width="14.7109375" style="1" customWidth="1"/>
    <col min="20" max="20" width="14.28515625" style="1" customWidth="1"/>
    <col min="21" max="21" width="15.5703125" style="1" bestFit="1" customWidth="1"/>
    <col min="22" max="22" width="15.5703125" style="1" customWidth="1"/>
    <col min="23" max="23" width="16.5703125" style="1" customWidth="1"/>
    <col min="24" max="24" width="16.42578125" style="1" bestFit="1" customWidth="1"/>
    <col min="25" max="25" width="10.42578125" style="1" bestFit="1" customWidth="1"/>
    <col min="26" max="26" width="12.28515625" style="1" bestFit="1" customWidth="1"/>
    <col min="27" max="27" width="9.7109375" style="1" customWidth="1"/>
    <col min="28" max="28" width="9.28515625" style="1" bestFit="1" customWidth="1"/>
    <col min="29" max="29" width="12.28515625" style="1" bestFit="1" customWidth="1"/>
    <col min="30" max="30" width="10.85546875" style="1" bestFit="1" customWidth="1"/>
    <col min="31" max="31" width="12.85546875" style="1" customWidth="1"/>
    <col min="32" max="32" width="17.28515625" style="1" customWidth="1"/>
    <col min="33" max="33" width="14.28515625" style="1" customWidth="1"/>
    <col min="34" max="34" width="14.140625" style="1" bestFit="1" customWidth="1"/>
    <col min="35" max="35" width="16.5703125" style="1" customWidth="1"/>
    <col min="36" max="36" width="18.42578125" style="1" customWidth="1"/>
    <col min="37" max="37" width="14.28515625" style="1" customWidth="1"/>
    <col min="38" max="38" width="19.28515625" style="1" bestFit="1" customWidth="1"/>
    <col min="39" max="39" width="20.140625" style="1" customWidth="1"/>
    <col min="40" max="40" width="14.140625" style="1" bestFit="1" customWidth="1"/>
    <col min="41" max="41" width="11.5703125" style="1" bestFit="1" customWidth="1"/>
    <col min="42" max="42" width="17.85546875" style="1" bestFit="1" customWidth="1"/>
    <col min="43" max="46" width="14.140625" style="1" customWidth="1"/>
    <col min="47" max="47" width="15.85546875" style="1" bestFit="1" customWidth="1"/>
    <col min="48" max="48" width="20.140625" style="1" bestFit="1" customWidth="1"/>
    <col min="49" max="49" width="20.140625" style="1" customWidth="1"/>
    <col min="50" max="50" width="19.140625" style="1" bestFit="1" customWidth="1"/>
    <col min="51" max="54" width="14.140625" style="1" customWidth="1"/>
    <col min="55" max="55" width="15.140625" style="1" bestFit="1" customWidth="1"/>
    <col min="56" max="16384" width="9.140625" style="1"/>
  </cols>
  <sheetData>
    <row r="2" spans="1:54" ht="15.75" x14ac:dyDescent="0.25">
      <c r="A2" s="90" t="s">
        <v>221</v>
      </c>
    </row>
    <row r="3" spans="1:54" ht="60.75" customHeight="1" x14ac:dyDescent="0.25">
      <c r="A3" s="126" t="s">
        <v>224</v>
      </c>
      <c r="B3" s="126"/>
      <c r="C3" s="126"/>
      <c r="D3" s="126"/>
      <c r="E3" s="126"/>
      <c r="F3" s="126"/>
      <c r="G3" s="126"/>
      <c r="AN3" s="9"/>
      <c r="AO3" s="9"/>
      <c r="AP3" s="9"/>
      <c r="AQ3" s="9"/>
      <c r="AR3" s="9"/>
      <c r="AS3" s="9"/>
      <c r="AT3" s="9"/>
    </row>
    <row r="4" spans="1:54" s="19" customFormat="1" ht="15.75" x14ac:dyDescent="0.25">
      <c r="A4" s="132" t="s">
        <v>104</v>
      </c>
      <c r="B4" s="133"/>
      <c r="C4" s="133"/>
      <c r="D4" s="133"/>
      <c r="E4" s="133"/>
      <c r="F4" s="133"/>
      <c r="G4" s="133"/>
      <c r="H4" s="133"/>
      <c r="I4" s="133"/>
      <c r="J4" s="133"/>
      <c r="K4" s="133"/>
      <c r="L4" s="96" t="s">
        <v>4</v>
      </c>
      <c r="M4" s="96"/>
      <c r="N4" s="96"/>
      <c r="O4" s="96"/>
      <c r="P4" s="96"/>
      <c r="Q4" s="96"/>
      <c r="R4" s="96"/>
      <c r="S4" s="96"/>
      <c r="T4" s="96"/>
      <c r="U4" s="96"/>
      <c r="V4" s="96"/>
      <c r="W4" s="97"/>
      <c r="X4" s="100" t="s">
        <v>5</v>
      </c>
      <c r="Y4" s="103"/>
      <c r="Z4" s="103"/>
      <c r="AA4" s="103"/>
      <c r="AB4" s="103"/>
      <c r="AC4" s="103"/>
      <c r="AD4" s="103"/>
      <c r="AE4" s="103"/>
      <c r="AF4" s="136" t="s">
        <v>3</v>
      </c>
      <c r="AG4" s="137"/>
      <c r="AH4" s="137"/>
      <c r="AI4" s="137"/>
      <c r="AJ4" s="137"/>
      <c r="AK4" s="138"/>
      <c r="AL4" s="107" t="s">
        <v>17</v>
      </c>
      <c r="AM4" s="108"/>
      <c r="AN4" s="108"/>
      <c r="AO4" s="108"/>
      <c r="AP4" s="108"/>
      <c r="AQ4" s="108"/>
      <c r="AR4" s="108"/>
      <c r="AS4" s="108"/>
      <c r="AT4" s="108"/>
      <c r="AU4" s="109"/>
      <c r="AV4" s="93" t="s">
        <v>18</v>
      </c>
      <c r="AW4" s="94"/>
      <c r="AX4" s="94"/>
      <c r="AY4" s="94"/>
      <c r="AZ4" s="94"/>
      <c r="BA4" s="94"/>
      <c r="BB4" s="95"/>
    </row>
    <row r="5" spans="1:54" s="19" customFormat="1" ht="15.75" x14ac:dyDescent="0.25">
      <c r="A5" s="134"/>
      <c r="B5" s="135"/>
      <c r="C5" s="135"/>
      <c r="D5" s="135"/>
      <c r="E5" s="135"/>
      <c r="F5" s="135"/>
      <c r="G5" s="135"/>
      <c r="H5" s="135"/>
      <c r="I5" s="135"/>
      <c r="J5" s="135"/>
      <c r="K5" s="135"/>
      <c r="L5" s="60"/>
      <c r="M5" s="60"/>
      <c r="N5" s="60"/>
      <c r="O5" s="60"/>
      <c r="P5" s="60"/>
      <c r="Q5" s="60"/>
      <c r="R5" s="60"/>
      <c r="S5" s="60"/>
      <c r="T5" s="60"/>
      <c r="U5" s="60"/>
      <c r="V5" s="60"/>
      <c r="W5" s="61"/>
      <c r="X5" s="49"/>
      <c r="Y5" s="50"/>
      <c r="Z5" s="50"/>
      <c r="AA5" s="50"/>
      <c r="AB5" s="50"/>
      <c r="AC5" s="50"/>
      <c r="AD5" s="50"/>
      <c r="AE5" s="50"/>
      <c r="AF5" s="66"/>
      <c r="AG5" s="67"/>
      <c r="AH5" s="67"/>
      <c r="AI5" s="67"/>
      <c r="AJ5" s="67"/>
      <c r="AK5" s="68"/>
      <c r="AL5" s="43"/>
      <c r="AM5" s="44"/>
      <c r="AN5" s="44"/>
      <c r="AO5" s="44"/>
      <c r="AP5" s="44"/>
      <c r="AQ5" s="44"/>
      <c r="AR5" s="44"/>
      <c r="AS5" s="44"/>
      <c r="AT5" s="44"/>
      <c r="AU5" s="45"/>
      <c r="AV5" s="46"/>
      <c r="AW5" s="47"/>
      <c r="AX5" s="47"/>
      <c r="AY5" s="47"/>
      <c r="AZ5" s="47"/>
      <c r="BA5" s="47"/>
      <c r="BB5" s="48"/>
    </row>
    <row r="6" spans="1:54" s="19" customFormat="1" ht="15.75" x14ac:dyDescent="0.25">
      <c r="A6" s="125" t="s">
        <v>62</v>
      </c>
      <c r="B6" s="125"/>
      <c r="C6" s="125"/>
      <c r="D6" s="125"/>
      <c r="E6" s="125"/>
      <c r="F6" s="125"/>
      <c r="G6" s="125"/>
      <c r="H6" s="130" t="s">
        <v>63</v>
      </c>
      <c r="I6" s="131"/>
      <c r="J6" s="131"/>
      <c r="K6" s="131"/>
      <c r="L6" s="96" t="s">
        <v>49</v>
      </c>
      <c r="M6" s="96"/>
      <c r="N6" s="96"/>
      <c r="O6" s="96"/>
      <c r="P6" s="96"/>
      <c r="Q6" s="97"/>
      <c r="R6" s="98" t="s">
        <v>50</v>
      </c>
      <c r="S6" s="98"/>
      <c r="T6" s="98"/>
      <c r="U6" s="99" t="s">
        <v>51</v>
      </c>
      <c r="V6" s="96"/>
      <c r="W6" s="97"/>
      <c r="X6" s="100" t="s">
        <v>2</v>
      </c>
      <c r="Y6" s="101"/>
      <c r="Z6" s="102" t="s">
        <v>53</v>
      </c>
      <c r="AA6" s="102"/>
      <c r="AB6" s="102"/>
      <c r="AC6" s="102"/>
      <c r="AD6" s="102" t="s">
        <v>54</v>
      </c>
      <c r="AE6" s="102"/>
      <c r="AF6" s="37"/>
      <c r="AG6" s="23" t="s">
        <v>84</v>
      </c>
      <c r="AH6" s="23" t="s">
        <v>84</v>
      </c>
      <c r="AI6" s="23" t="s">
        <v>84</v>
      </c>
      <c r="AJ6" s="23" t="s">
        <v>84</v>
      </c>
      <c r="AK6" s="24" t="s">
        <v>56</v>
      </c>
      <c r="AL6" s="17" t="s">
        <v>84</v>
      </c>
      <c r="AM6" s="17" t="s">
        <v>56</v>
      </c>
      <c r="AN6" s="17" t="s">
        <v>56</v>
      </c>
      <c r="AO6" s="107" t="s">
        <v>84</v>
      </c>
      <c r="AP6" s="108"/>
      <c r="AQ6" s="108"/>
      <c r="AR6" s="108"/>
      <c r="AS6" s="108"/>
      <c r="AT6" s="108"/>
      <c r="AU6" s="109"/>
      <c r="AV6" s="18" t="s">
        <v>84</v>
      </c>
      <c r="AW6" s="18" t="s">
        <v>56</v>
      </c>
      <c r="AX6" s="18" t="s">
        <v>56</v>
      </c>
      <c r="AY6" s="93" t="s">
        <v>84</v>
      </c>
      <c r="AZ6" s="94"/>
      <c r="BA6" s="94"/>
      <c r="BB6" s="95"/>
    </row>
    <row r="7" spans="1:54" ht="42" customHeight="1" x14ac:dyDescent="0.2">
      <c r="A7" s="110" t="s">
        <v>113</v>
      </c>
      <c r="B7" s="110" t="s">
        <v>9</v>
      </c>
      <c r="C7" s="110" t="s">
        <v>14</v>
      </c>
      <c r="D7" s="110" t="s">
        <v>58</v>
      </c>
      <c r="E7" s="110" t="s">
        <v>37</v>
      </c>
      <c r="F7" s="110" t="s">
        <v>8</v>
      </c>
      <c r="G7" s="110" t="s">
        <v>61</v>
      </c>
      <c r="H7" s="110" t="s">
        <v>79</v>
      </c>
      <c r="I7" s="110" t="s">
        <v>15</v>
      </c>
      <c r="J7" s="110" t="s">
        <v>59</v>
      </c>
      <c r="K7" s="110" t="s">
        <v>38</v>
      </c>
      <c r="L7" s="112" t="s">
        <v>41</v>
      </c>
      <c r="M7" s="112" t="s">
        <v>10</v>
      </c>
      <c r="N7" s="112" t="s">
        <v>20</v>
      </c>
      <c r="O7" s="112" t="s">
        <v>11</v>
      </c>
      <c r="P7" s="112" t="s">
        <v>21</v>
      </c>
      <c r="Q7" s="112" t="s">
        <v>52</v>
      </c>
      <c r="R7" s="112" t="s">
        <v>12</v>
      </c>
      <c r="S7" s="112" t="s">
        <v>31</v>
      </c>
      <c r="T7" s="112" t="s">
        <v>32</v>
      </c>
      <c r="U7" s="112" t="s">
        <v>13</v>
      </c>
      <c r="V7" s="112" t="s">
        <v>47</v>
      </c>
      <c r="W7" s="112" t="s">
        <v>48</v>
      </c>
      <c r="X7" s="114" t="s">
        <v>0</v>
      </c>
      <c r="Y7" s="114" t="s">
        <v>1</v>
      </c>
      <c r="Z7" s="114" t="s">
        <v>96</v>
      </c>
      <c r="AA7" s="114" t="s">
        <v>97</v>
      </c>
      <c r="AB7" s="114" t="s">
        <v>98</v>
      </c>
      <c r="AC7" s="114" t="s">
        <v>99</v>
      </c>
      <c r="AD7" s="114" t="s">
        <v>100</v>
      </c>
      <c r="AE7" s="114" t="s">
        <v>60</v>
      </c>
      <c r="AF7" s="127" t="s">
        <v>16</v>
      </c>
      <c r="AG7" s="127" t="s">
        <v>101</v>
      </c>
      <c r="AH7" s="127" t="s">
        <v>102</v>
      </c>
      <c r="AI7" s="127" t="s">
        <v>223</v>
      </c>
      <c r="AJ7" s="127" t="s">
        <v>87</v>
      </c>
      <c r="AK7" s="127" t="s">
        <v>88</v>
      </c>
      <c r="AL7" s="119" t="s">
        <v>74</v>
      </c>
      <c r="AM7" s="119" t="s">
        <v>85</v>
      </c>
      <c r="AN7" s="119" t="s">
        <v>75</v>
      </c>
      <c r="AO7" s="121" t="s">
        <v>42</v>
      </c>
      <c r="AP7" s="122"/>
      <c r="AQ7" s="122"/>
      <c r="AR7" s="122"/>
      <c r="AS7" s="122"/>
      <c r="AT7" s="122"/>
      <c r="AU7" s="123"/>
      <c r="AV7" s="124" t="s">
        <v>76</v>
      </c>
      <c r="AW7" s="124" t="s">
        <v>91</v>
      </c>
      <c r="AX7" s="124" t="s">
        <v>92</v>
      </c>
      <c r="AY7" s="116" t="s">
        <v>93</v>
      </c>
      <c r="AZ7" s="117"/>
      <c r="BA7" s="117"/>
      <c r="BB7" s="118"/>
    </row>
    <row r="8" spans="1:54" ht="41.25" customHeight="1" x14ac:dyDescent="0.2">
      <c r="A8" s="111"/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3"/>
      <c r="M8" s="113"/>
      <c r="N8" s="113"/>
      <c r="O8" s="113"/>
      <c r="P8" s="113"/>
      <c r="Q8" s="113"/>
      <c r="R8" s="113"/>
      <c r="S8" s="113"/>
      <c r="T8" s="113"/>
      <c r="U8" s="113"/>
      <c r="V8" s="113"/>
      <c r="W8" s="113"/>
      <c r="X8" s="115"/>
      <c r="Y8" s="115"/>
      <c r="Z8" s="115"/>
      <c r="AA8" s="115"/>
      <c r="AB8" s="115"/>
      <c r="AC8" s="115"/>
      <c r="AD8" s="115"/>
      <c r="AE8" s="115"/>
      <c r="AF8" s="128"/>
      <c r="AG8" s="128"/>
      <c r="AH8" s="128"/>
      <c r="AI8" s="128"/>
      <c r="AJ8" s="128"/>
      <c r="AK8" s="128"/>
      <c r="AL8" s="120"/>
      <c r="AM8" s="120"/>
      <c r="AN8" s="120"/>
      <c r="AO8" s="31" t="s">
        <v>67</v>
      </c>
      <c r="AP8" s="31" t="s">
        <v>68</v>
      </c>
      <c r="AQ8" s="31" t="s">
        <v>69</v>
      </c>
      <c r="AR8" s="31" t="s">
        <v>70</v>
      </c>
      <c r="AS8" s="31" t="s">
        <v>71</v>
      </c>
      <c r="AT8" s="31" t="s">
        <v>72</v>
      </c>
      <c r="AU8" s="31" t="s">
        <v>73</v>
      </c>
      <c r="AV8" s="124"/>
      <c r="AW8" s="124"/>
      <c r="AX8" s="124"/>
      <c r="AY8" s="36" t="s">
        <v>67</v>
      </c>
      <c r="AZ8" s="36" t="s">
        <v>68</v>
      </c>
      <c r="BA8" s="36" t="s">
        <v>69</v>
      </c>
      <c r="BB8" s="36" t="s">
        <v>70</v>
      </c>
    </row>
    <row r="9" spans="1:54" x14ac:dyDescent="0.2">
      <c r="A9" s="65" t="s">
        <v>191</v>
      </c>
      <c r="B9" s="11"/>
      <c r="C9" s="12"/>
      <c r="D9" s="13"/>
      <c r="E9" s="14"/>
      <c r="F9" s="13"/>
      <c r="G9" s="15"/>
      <c r="H9" s="11"/>
      <c r="I9" s="12"/>
      <c r="J9" s="13"/>
      <c r="K9" s="14"/>
      <c r="L9" s="2"/>
      <c r="M9" s="16">
        <v>0</v>
      </c>
      <c r="N9" s="51">
        <f>+M9*12</f>
        <v>0</v>
      </c>
      <c r="O9" s="16">
        <v>0</v>
      </c>
      <c r="P9" s="51">
        <f>+O9*12</f>
        <v>0</v>
      </c>
      <c r="Q9" s="51" t="e" cm="1">
        <f t="array" ref="Q9">_xlfn.IFS(AND(L9="SI", O9&lt;=800), "verificato",IF(L9="SI", O9&gt;800), "non verificato", IF(L9="NO", O9&lt;=650), "verificato", IF(L9="NO", O9&gt;650), "non verificato")</f>
        <v>#N/A</v>
      </c>
      <c r="R9" s="2"/>
      <c r="S9" s="16">
        <v>0</v>
      </c>
      <c r="T9" s="16">
        <v>0</v>
      </c>
      <c r="U9" s="2"/>
      <c r="V9" s="16">
        <v>0</v>
      </c>
      <c r="W9" s="16">
        <v>0</v>
      </c>
      <c r="X9" s="4"/>
      <c r="Y9" s="2"/>
      <c r="Z9" s="2"/>
      <c r="AA9" s="2"/>
      <c r="AB9" s="2"/>
      <c r="AC9" s="2"/>
      <c r="AD9" s="2"/>
      <c r="AE9" s="2"/>
      <c r="AF9" s="22"/>
      <c r="AG9" s="8">
        <v>0</v>
      </c>
      <c r="AH9" s="3">
        <v>0</v>
      </c>
      <c r="AI9" s="3">
        <v>0</v>
      </c>
      <c r="AJ9" s="2">
        <v>0</v>
      </c>
      <c r="AK9" s="52">
        <f>+((AH9+AI9)*AJ9)+AG9</f>
        <v>0</v>
      </c>
      <c r="AL9" s="30">
        <v>0</v>
      </c>
      <c r="AM9" s="57">
        <f>IF(AL9&lt;=6000,AL9,IF(AL9&gt;6000,6000))</f>
        <v>0</v>
      </c>
      <c r="AN9" s="56">
        <f>6000-AM9</f>
        <v>6000</v>
      </c>
      <c r="AO9" s="32"/>
      <c r="AP9" s="32"/>
      <c r="AQ9" s="32"/>
      <c r="AR9" s="32"/>
      <c r="AS9" s="32"/>
      <c r="AT9" s="32"/>
      <c r="AU9" s="32"/>
      <c r="AV9" s="30">
        <v>0</v>
      </c>
      <c r="AW9" s="56" cm="1">
        <f t="array" ref="AW9">_xlfn.IFS(AND(O9&lt;=S9,AV9&lt;=6000), AV9, IF(O9&lt;=S9,AV9&gt;6000), 6000, IF(O9&gt;S9,AV9&lt;=6000),AV9, IF(O9&gt;S9,AV9&gt;6000),6000)</f>
        <v>0</v>
      </c>
      <c r="AX9" s="58" cm="1">
        <f t="array" ref="AX9">_xlfn.IFS(AND(O9&lt;=S9,AW9&lt;=6000), 6000-AW9, IF(O9&lt;=S9,AW9&gt;6000), 6000-AW9, IF(O9&gt;S9,AW9&lt;=6000),6000-AW9, IF(O9&gt;S9,AV9&gt;6000),6000-AW9)</f>
        <v>6000</v>
      </c>
      <c r="AY9" s="35"/>
      <c r="AZ9" s="35"/>
      <c r="BA9" s="35"/>
      <c r="BB9" s="35"/>
    </row>
    <row r="10" spans="1:54" x14ac:dyDescent="0.2">
      <c r="A10" s="65" t="s">
        <v>192</v>
      </c>
      <c r="B10" s="11"/>
      <c r="C10" s="12"/>
      <c r="D10" s="13"/>
      <c r="E10" s="14"/>
      <c r="F10" s="13"/>
      <c r="G10" s="7"/>
      <c r="H10" s="11"/>
      <c r="I10" s="12"/>
      <c r="J10" s="13"/>
      <c r="K10" s="14"/>
      <c r="L10" s="2"/>
      <c r="M10" s="16">
        <v>0</v>
      </c>
      <c r="N10" s="51">
        <f t="shared" ref="N10:N28" si="0">+M10*12</f>
        <v>0</v>
      </c>
      <c r="O10" s="16">
        <v>0</v>
      </c>
      <c r="P10" s="51">
        <f t="shared" ref="P10:P28" si="1">+O10*12</f>
        <v>0</v>
      </c>
      <c r="Q10" s="51" t="e" cm="1">
        <f t="array" ref="Q10">_xlfn.IFS(AND(L10="SI", O10&lt;=800), "verificato",IF(L10="SI", O10&gt;800), "non verificato", IF(L10="NO", O10&lt;=650), "verificato", IF(L10="NO", O10&gt;650), "non verificato")</f>
        <v>#N/A</v>
      </c>
      <c r="R10" s="2"/>
      <c r="S10" s="16">
        <v>0</v>
      </c>
      <c r="T10" s="16">
        <v>0</v>
      </c>
      <c r="U10" s="2"/>
      <c r="V10" s="16">
        <v>0</v>
      </c>
      <c r="W10" s="16">
        <v>0</v>
      </c>
      <c r="X10" s="4"/>
      <c r="Y10" s="2"/>
      <c r="Z10" s="2"/>
      <c r="AA10" s="2"/>
      <c r="AB10" s="2"/>
      <c r="AC10" s="2"/>
      <c r="AD10" s="2"/>
      <c r="AE10" s="2"/>
      <c r="AF10" s="22"/>
      <c r="AG10" s="8">
        <v>0</v>
      </c>
      <c r="AH10" s="3">
        <v>0</v>
      </c>
      <c r="AI10" s="3">
        <v>0</v>
      </c>
      <c r="AJ10" s="2">
        <v>0</v>
      </c>
      <c r="AK10" s="52">
        <f t="shared" ref="AK10:AK28" si="2">+((AH10+AI10)*AJ10)+AG10</f>
        <v>0</v>
      </c>
      <c r="AL10" s="30">
        <v>0</v>
      </c>
      <c r="AM10" s="57">
        <f t="shared" ref="AM10:AM28" si="3">IF(AL10&lt;=6000,AL10,IF(AL10&gt;6000,6000))</f>
        <v>0</v>
      </c>
      <c r="AN10" s="56">
        <f t="shared" ref="AN10:AN28" si="4">6000-AM10</f>
        <v>6000</v>
      </c>
      <c r="AO10" s="32"/>
      <c r="AP10" s="32"/>
      <c r="AQ10" s="32"/>
      <c r="AR10" s="32"/>
      <c r="AS10" s="32"/>
      <c r="AT10" s="32"/>
      <c r="AU10" s="32"/>
      <c r="AV10" s="30">
        <v>0</v>
      </c>
      <c r="AW10" s="56" cm="1">
        <f t="array" ref="AW10">_xlfn.IFS(AND(O10&lt;=S10,AV10&lt;=6000), AV10, IF(O10&lt;=S10,AV10&gt;6000), 6000, IF(O10&gt;S10,AV10&lt;=6000),AV10, IF(O10&gt;S10,AV10&gt;6000),6000)</f>
        <v>0</v>
      </c>
      <c r="AX10" s="58" cm="1">
        <f t="array" ref="AX10">_xlfn.IFS(AND(O10&lt;=S10,AW10&lt;=6000), 6000-AW10, IF(O10&lt;=S10,AW10&gt;6000), 6000-AW10, IF(O10&gt;S10,AW10&lt;=6000),6000-AW10, IF(O10&gt;S10,AV10&gt;6000),6000-AW10)</f>
        <v>6000</v>
      </c>
      <c r="AY10" s="35"/>
      <c r="AZ10" s="35"/>
      <c r="BA10" s="35"/>
      <c r="BB10" s="35"/>
    </row>
    <row r="11" spans="1:54" x14ac:dyDescent="0.2">
      <c r="A11" s="65" t="s">
        <v>193</v>
      </c>
      <c r="B11" s="11"/>
      <c r="C11" s="12"/>
      <c r="D11" s="13"/>
      <c r="E11" s="14"/>
      <c r="F11" s="13"/>
      <c r="G11" s="7"/>
      <c r="H11" s="11"/>
      <c r="I11" s="12"/>
      <c r="J11" s="13"/>
      <c r="K11" s="14"/>
      <c r="L11" s="2"/>
      <c r="M11" s="16">
        <v>0</v>
      </c>
      <c r="N11" s="51">
        <f t="shared" si="0"/>
        <v>0</v>
      </c>
      <c r="O11" s="16">
        <v>0</v>
      </c>
      <c r="P11" s="51">
        <f t="shared" si="1"/>
        <v>0</v>
      </c>
      <c r="Q11" s="51" t="e" cm="1">
        <f t="array" ref="Q11">_xlfn.IFS(AND(L11="SI", O11&lt;=800), "verificato",IF(L11="SI", O11&gt;800), "non verificato", IF(L11="NO", O11&lt;=650), "verificato", IF(L11="NO", O11&gt;650), "non verificato")</f>
        <v>#N/A</v>
      </c>
      <c r="R11" s="2"/>
      <c r="S11" s="16">
        <v>0</v>
      </c>
      <c r="T11" s="16">
        <v>0</v>
      </c>
      <c r="U11" s="2"/>
      <c r="V11" s="16">
        <v>0</v>
      </c>
      <c r="W11" s="16">
        <v>0</v>
      </c>
      <c r="X11" s="4"/>
      <c r="Y11" s="2"/>
      <c r="Z11" s="2"/>
      <c r="AA11" s="2"/>
      <c r="AB11" s="2"/>
      <c r="AC11" s="2"/>
      <c r="AD11" s="2"/>
      <c r="AE11" s="2"/>
      <c r="AF11" s="22"/>
      <c r="AG11" s="8">
        <v>0</v>
      </c>
      <c r="AH11" s="3">
        <v>0</v>
      </c>
      <c r="AI11" s="3">
        <v>0</v>
      </c>
      <c r="AJ11" s="2">
        <v>0</v>
      </c>
      <c r="AK11" s="52">
        <f t="shared" si="2"/>
        <v>0</v>
      </c>
      <c r="AL11" s="30">
        <v>0</v>
      </c>
      <c r="AM11" s="57">
        <f t="shared" si="3"/>
        <v>0</v>
      </c>
      <c r="AN11" s="56">
        <f t="shared" si="4"/>
        <v>6000</v>
      </c>
      <c r="AO11" s="32"/>
      <c r="AP11" s="32"/>
      <c r="AQ11" s="32"/>
      <c r="AR11" s="32"/>
      <c r="AS11" s="32"/>
      <c r="AT11" s="32"/>
      <c r="AU11" s="32"/>
      <c r="AV11" s="30">
        <v>0</v>
      </c>
      <c r="AW11" s="56" cm="1">
        <f t="array" ref="AW11">_xlfn.IFS(AND(O11&lt;=S11,AV11&lt;=6000), AV11, IF(O11&lt;=S11,AV11&gt;6000), 6000, IF(O11&gt;S11,AV11&lt;=6000),AV11, IF(O11&gt;S11,AV11&gt;6000),6000)</f>
        <v>0</v>
      </c>
      <c r="AX11" s="58" cm="1">
        <f t="array" ref="AX11">_xlfn.IFS(AND(O11&lt;=S11,AW11&lt;=6000), 6000-AW11, IF(O11&lt;=S11,AW11&gt;6000), 6000-AW11, IF(O11&gt;S11,AW11&lt;=6000),6000-AW11, IF(O11&gt;S11,AV11&gt;6000),6000-AW11)</f>
        <v>6000</v>
      </c>
      <c r="AY11" s="35"/>
      <c r="AZ11" s="35"/>
      <c r="BA11" s="35"/>
      <c r="BB11" s="35"/>
    </row>
    <row r="12" spans="1:54" x14ac:dyDescent="0.2">
      <c r="A12" s="65" t="s">
        <v>194</v>
      </c>
      <c r="B12" s="11"/>
      <c r="C12" s="12"/>
      <c r="D12" s="13"/>
      <c r="E12" s="14"/>
      <c r="F12" s="13"/>
      <c r="G12" s="7"/>
      <c r="H12" s="11"/>
      <c r="I12" s="12"/>
      <c r="J12" s="13"/>
      <c r="K12" s="14"/>
      <c r="L12" s="2"/>
      <c r="M12" s="16">
        <v>0</v>
      </c>
      <c r="N12" s="51">
        <f t="shared" si="0"/>
        <v>0</v>
      </c>
      <c r="O12" s="16">
        <v>0</v>
      </c>
      <c r="P12" s="51">
        <f t="shared" si="1"/>
        <v>0</v>
      </c>
      <c r="Q12" s="51" t="e" cm="1">
        <f t="array" ref="Q12">_xlfn.IFS(AND(L12="SI", O12&lt;=800), "verificato",IF(L12="SI", O12&gt;800), "non verificato", IF(L12="NO", O12&lt;=650), "verificato", IF(L12="NO", O12&gt;650), "non verificato")</f>
        <v>#N/A</v>
      </c>
      <c r="R12" s="2"/>
      <c r="S12" s="16">
        <v>0</v>
      </c>
      <c r="T12" s="16">
        <v>0</v>
      </c>
      <c r="U12" s="2"/>
      <c r="V12" s="16">
        <v>0</v>
      </c>
      <c r="W12" s="16">
        <v>0</v>
      </c>
      <c r="X12" s="4"/>
      <c r="Y12" s="2"/>
      <c r="Z12" s="2"/>
      <c r="AA12" s="2"/>
      <c r="AB12" s="2"/>
      <c r="AC12" s="2"/>
      <c r="AD12" s="2"/>
      <c r="AE12" s="2"/>
      <c r="AF12" s="22"/>
      <c r="AG12" s="8">
        <v>0</v>
      </c>
      <c r="AH12" s="3">
        <v>0</v>
      </c>
      <c r="AI12" s="3">
        <v>0</v>
      </c>
      <c r="AJ12" s="2">
        <v>0</v>
      </c>
      <c r="AK12" s="52">
        <f t="shared" si="2"/>
        <v>0</v>
      </c>
      <c r="AL12" s="30">
        <v>0</v>
      </c>
      <c r="AM12" s="57">
        <f t="shared" si="3"/>
        <v>0</v>
      </c>
      <c r="AN12" s="56">
        <f t="shared" si="4"/>
        <v>6000</v>
      </c>
      <c r="AO12" s="32"/>
      <c r="AP12" s="32"/>
      <c r="AQ12" s="32"/>
      <c r="AR12" s="32"/>
      <c r="AS12" s="32"/>
      <c r="AT12" s="32"/>
      <c r="AU12" s="32"/>
      <c r="AV12" s="30">
        <v>0</v>
      </c>
      <c r="AW12" s="56" cm="1">
        <f t="array" ref="AW12">_xlfn.IFS(AND(O12&lt;=S12,AV12&lt;=6000), AV12, IF(O12&lt;=S12,AV12&gt;6000), 6000, IF(O12&gt;S12,AV12&lt;=6000),AV12, IF(O12&gt;S12,AV12&gt;6000),6000)</f>
        <v>0</v>
      </c>
      <c r="AX12" s="58" cm="1">
        <f t="array" ref="AX12">_xlfn.IFS(AND(O12&lt;=S12,AW12&lt;=6000), 6000-AW12, IF(O12&lt;=S12,AW12&gt;6000), 6000-AW12, IF(O12&gt;S12,AW12&lt;=6000),6000-AW12, IF(O12&gt;S12,AV12&gt;6000),6000-AW12)</f>
        <v>6000</v>
      </c>
      <c r="AY12" s="35"/>
      <c r="AZ12" s="35"/>
      <c r="BA12" s="35"/>
      <c r="BB12" s="35"/>
    </row>
    <row r="13" spans="1:54" x14ac:dyDescent="0.2">
      <c r="A13" s="65" t="s">
        <v>195</v>
      </c>
      <c r="B13" s="11"/>
      <c r="C13" s="12"/>
      <c r="D13" s="13"/>
      <c r="E13" s="14"/>
      <c r="F13" s="13"/>
      <c r="G13" s="7"/>
      <c r="H13" s="11"/>
      <c r="I13" s="12"/>
      <c r="J13" s="13"/>
      <c r="K13" s="14"/>
      <c r="L13" s="2"/>
      <c r="M13" s="16">
        <v>0</v>
      </c>
      <c r="N13" s="51">
        <f t="shared" si="0"/>
        <v>0</v>
      </c>
      <c r="O13" s="16">
        <v>0</v>
      </c>
      <c r="P13" s="51">
        <f t="shared" si="1"/>
        <v>0</v>
      </c>
      <c r="Q13" s="51" t="e" cm="1">
        <f t="array" ref="Q13">_xlfn.IFS(AND(L13="SI", O13&lt;=800), "verificato",IF(L13="SI", O13&gt;800), "non verificato", IF(L13="NO", O13&lt;=650), "verificato", IF(L13="NO", O13&gt;650), "non verificato")</f>
        <v>#N/A</v>
      </c>
      <c r="R13" s="2"/>
      <c r="S13" s="16">
        <v>0</v>
      </c>
      <c r="T13" s="16">
        <v>0</v>
      </c>
      <c r="U13" s="2"/>
      <c r="V13" s="16">
        <v>0</v>
      </c>
      <c r="W13" s="16">
        <v>0</v>
      </c>
      <c r="X13" s="4"/>
      <c r="Y13" s="2"/>
      <c r="Z13" s="2"/>
      <c r="AA13" s="2"/>
      <c r="AB13" s="2"/>
      <c r="AC13" s="2"/>
      <c r="AD13" s="2"/>
      <c r="AE13" s="2"/>
      <c r="AF13" s="22"/>
      <c r="AG13" s="8">
        <v>0</v>
      </c>
      <c r="AH13" s="3">
        <v>0</v>
      </c>
      <c r="AI13" s="3">
        <v>0</v>
      </c>
      <c r="AJ13" s="2">
        <v>0</v>
      </c>
      <c r="AK13" s="52">
        <f t="shared" si="2"/>
        <v>0</v>
      </c>
      <c r="AL13" s="30">
        <v>0</v>
      </c>
      <c r="AM13" s="57">
        <f t="shared" si="3"/>
        <v>0</v>
      </c>
      <c r="AN13" s="56">
        <f t="shared" si="4"/>
        <v>6000</v>
      </c>
      <c r="AO13" s="32"/>
      <c r="AP13" s="32"/>
      <c r="AQ13" s="32"/>
      <c r="AR13" s="32"/>
      <c r="AS13" s="32"/>
      <c r="AT13" s="32"/>
      <c r="AU13" s="32"/>
      <c r="AV13" s="30">
        <v>0</v>
      </c>
      <c r="AW13" s="56" cm="1">
        <f t="array" ref="AW13">_xlfn.IFS(AND(O13&lt;=S13,AV13&lt;=6000), AV13, IF(O13&lt;=S13,AV13&gt;6000), 6000, IF(O13&gt;S13,AV13&lt;=6000),AV13, IF(O13&gt;S13,AV13&gt;6000),6000)</f>
        <v>0</v>
      </c>
      <c r="AX13" s="58" cm="1">
        <f t="array" ref="AX13">_xlfn.IFS(AND(O13&lt;=S13,AW13&lt;=6000), 6000-AW13, IF(O13&lt;=S13,AW13&gt;6000), 6000-AW13, IF(O13&gt;S13,AW13&lt;=6000),6000-AW13, IF(O13&gt;S13,AV13&gt;6000),6000-AW13)</f>
        <v>6000</v>
      </c>
      <c r="AY13" s="35"/>
      <c r="AZ13" s="35"/>
      <c r="BA13" s="35"/>
      <c r="BB13" s="35"/>
    </row>
    <row r="14" spans="1:54" x14ac:dyDescent="0.2">
      <c r="A14" s="65" t="s">
        <v>196</v>
      </c>
      <c r="B14" s="11"/>
      <c r="C14" s="12"/>
      <c r="D14" s="13"/>
      <c r="E14" s="14"/>
      <c r="F14" s="13"/>
      <c r="G14" s="7"/>
      <c r="H14" s="11"/>
      <c r="I14" s="12"/>
      <c r="J14" s="13"/>
      <c r="K14" s="14"/>
      <c r="L14" s="2"/>
      <c r="M14" s="16">
        <v>0</v>
      </c>
      <c r="N14" s="51">
        <f t="shared" si="0"/>
        <v>0</v>
      </c>
      <c r="O14" s="16">
        <v>0</v>
      </c>
      <c r="P14" s="51">
        <f t="shared" si="1"/>
        <v>0</v>
      </c>
      <c r="Q14" s="51" t="e" cm="1">
        <f t="array" ref="Q14">_xlfn.IFS(AND(L14="SI", O14&lt;=800), "verificato",IF(L14="SI", O14&gt;800), "non verificato", IF(L14="NO", O14&lt;=650), "verificato", IF(L14="NO", O14&gt;650), "non verificato")</f>
        <v>#N/A</v>
      </c>
      <c r="R14" s="2"/>
      <c r="S14" s="16">
        <v>0</v>
      </c>
      <c r="T14" s="16">
        <v>0</v>
      </c>
      <c r="U14" s="2"/>
      <c r="V14" s="16">
        <v>0</v>
      </c>
      <c r="W14" s="16">
        <v>0</v>
      </c>
      <c r="X14" s="4"/>
      <c r="Y14" s="2"/>
      <c r="Z14" s="2"/>
      <c r="AA14" s="2"/>
      <c r="AB14" s="2"/>
      <c r="AC14" s="2"/>
      <c r="AD14" s="2"/>
      <c r="AE14" s="2"/>
      <c r="AF14" s="22"/>
      <c r="AG14" s="8">
        <v>0</v>
      </c>
      <c r="AH14" s="3">
        <v>0</v>
      </c>
      <c r="AI14" s="3">
        <v>0</v>
      </c>
      <c r="AJ14" s="2">
        <v>0</v>
      </c>
      <c r="AK14" s="52">
        <f t="shared" si="2"/>
        <v>0</v>
      </c>
      <c r="AL14" s="30">
        <v>0</v>
      </c>
      <c r="AM14" s="57">
        <f t="shared" si="3"/>
        <v>0</v>
      </c>
      <c r="AN14" s="56">
        <f t="shared" si="4"/>
        <v>6000</v>
      </c>
      <c r="AO14" s="32"/>
      <c r="AP14" s="32"/>
      <c r="AQ14" s="32"/>
      <c r="AR14" s="32"/>
      <c r="AS14" s="32"/>
      <c r="AT14" s="32"/>
      <c r="AU14" s="32"/>
      <c r="AV14" s="30">
        <v>0</v>
      </c>
      <c r="AW14" s="56" cm="1">
        <f t="array" ref="AW14">_xlfn.IFS(AND(O14&lt;=S14,AV14&lt;=6000), AV14, IF(O14&lt;=S14,AV14&gt;6000), 6000, IF(O14&gt;S14,AV14&lt;=6000),AV14, IF(O14&gt;S14,AV14&gt;6000),6000)</f>
        <v>0</v>
      </c>
      <c r="AX14" s="58" cm="1">
        <f t="array" ref="AX14">_xlfn.IFS(AND(O14&lt;=S14,AW14&lt;=6000), 6000-AW14, IF(O14&lt;=S14,AW14&gt;6000), 6000-AW14, IF(O14&gt;S14,AW14&lt;=6000),6000-AW14, IF(O14&gt;S14,AV14&gt;6000),6000-AW14)</f>
        <v>6000</v>
      </c>
      <c r="AY14" s="35"/>
      <c r="AZ14" s="35"/>
      <c r="BA14" s="35"/>
      <c r="BB14" s="35"/>
    </row>
    <row r="15" spans="1:54" x14ac:dyDescent="0.2">
      <c r="A15" s="65" t="s">
        <v>197</v>
      </c>
      <c r="B15" s="11"/>
      <c r="C15" s="12"/>
      <c r="D15" s="13"/>
      <c r="E15" s="14"/>
      <c r="F15" s="13"/>
      <c r="G15" s="7"/>
      <c r="H15" s="11"/>
      <c r="I15" s="12"/>
      <c r="J15" s="13"/>
      <c r="K15" s="14"/>
      <c r="L15" s="2"/>
      <c r="M15" s="16">
        <v>0</v>
      </c>
      <c r="N15" s="51">
        <f t="shared" si="0"/>
        <v>0</v>
      </c>
      <c r="O15" s="16">
        <v>0</v>
      </c>
      <c r="P15" s="51">
        <f t="shared" si="1"/>
        <v>0</v>
      </c>
      <c r="Q15" s="51" t="e" cm="1">
        <f t="array" ref="Q15">_xlfn.IFS(AND(L15="SI", O15&lt;=800), "verificato",IF(L15="SI", O15&gt;800), "non verificato", IF(L15="NO", O15&lt;=650), "verificato", IF(L15="NO", O15&gt;650), "non verificato")</f>
        <v>#N/A</v>
      </c>
      <c r="R15" s="2"/>
      <c r="S15" s="16">
        <v>0</v>
      </c>
      <c r="T15" s="16">
        <v>0</v>
      </c>
      <c r="U15" s="2"/>
      <c r="V15" s="16">
        <v>0</v>
      </c>
      <c r="W15" s="16">
        <v>0</v>
      </c>
      <c r="X15" s="4"/>
      <c r="Y15" s="2"/>
      <c r="Z15" s="2"/>
      <c r="AA15" s="2"/>
      <c r="AB15" s="2"/>
      <c r="AC15" s="2"/>
      <c r="AD15" s="2"/>
      <c r="AE15" s="2"/>
      <c r="AF15" s="22"/>
      <c r="AG15" s="8">
        <v>0</v>
      </c>
      <c r="AH15" s="3">
        <v>0</v>
      </c>
      <c r="AI15" s="3">
        <v>0</v>
      </c>
      <c r="AJ15" s="2">
        <v>0</v>
      </c>
      <c r="AK15" s="52">
        <f t="shared" si="2"/>
        <v>0</v>
      </c>
      <c r="AL15" s="30">
        <v>0</v>
      </c>
      <c r="AM15" s="57">
        <f t="shared" si="3"/>
        <v>0</v>
      </c>
      <c r="AN15" s="56">
        <f t="shared" si="4"/>
        <v>6000</v>
      </c>
      <c r="AO15" s="32"/>
      <c r="AP15" s="32"/>
      <c r="AQ15" s="32"/>
      <c r="AR15" s="32"/>
      <c r="AS15" s="32"/>
      <c r="AT15" s="32"/>
      <c r="AU15" s="32"/>
      <c r="AV15" s="30">
        <v>0</v>
      </c>
      <c r="AW15" s="56" cm="1">
        <f t="array" ref="AW15">_xlfn.IFS(AND(O15&lt;=S15,AV15&lt;=6000), AV15, IF(O15&lt;=S15,AV15&gt;6000), 6000, IF(O15&gt;S15,AV15&lt;=6000),AV15, IF(O15&gt;S15,AV15&gt;6000),6000)</f>
        <v>0</v>
      </c>
      <c r="AX15" s="58" cm="1">
        <f t="array" ref="AX15">_xlfn.IFS(AND(O15&lt;=S15,AW15&lt;=6000), 6000-AW15, IF(O15&lt;=S15,AW15&gt;6000), 6000-AW15, IF(O15&gt;S15,AW15&lt;=6000),6000-AW15, IF(O15&gt;S15,AV15&gt;6000),6000-AW15)</f>
        <v>6000</v>
      </c>
      <c r="AY15" s="35"/>
      <c r="AZ15" s="35"/>
      <c r="BA15" s="35"/>
      <c r="BB15" s="35"/>
    </row>
    <row r="16" spans="1:54" x14ac:dyDescent="0.2">
      <c r="A16" s="65" t="s">
        <v>198</v>
      </c>
      <c r="B16" s="11"/>
      <c r="C16" s="12"/>
      <c r="D16" s="13"/>
      <c r="E16" s="14"/>
      <c r="F16" s="13"/>
      <c r="G16" s="7"/>
      <c r="H16" s="11"/>
      <c r="I16" s="12"/>
      <c r="J16" s="13"/>
      <c r="K16" s="14"/>
      <c r="L16" s="2"/>
      <c r="M16" s="16">
        <v>0</v>
      </c>
      <c r="N16" s="51">
        <f t="shared" si="0"/>
        <v>0</v>
      </c>
      <c r="O16" s="16">
        <v>0</v>
      </c>
      <c r="P16" s="51">
        <f t="shared" si="1"/>
        <v>0</v>
      </c>
      <c r="Q16" s="51" t="e" cm="1">
        <f t="array" ref="Q16">_xlfn.IFS(AND(L16="SI", O16&lt;=800), "verificato",IF(L16="SI", O16&gt;800), "non verificato", IF(L16="NO", O16&lt;=650), "verificato", IF(L16="NO", O16&gt;650), "non verificato")</f>
        <v>#N/A</v>
      </c>
      <c r="R16" s="2"/>
      <c r="S16" s="16">
        <v>0</v>
      </c>
      <c r="T16" s="16">
        <v>0</v>
      </c>
      <c r="U16" s="2"/>
      <c r="V16" s="16">
        <v>0</v>
      </c>
      <c r="W16" s="16">
        <v>0</v>
      </c>
      <c r="X16" s="4"/>
      <c r="Y16" s="2"/>
      <c r="Z16" s="2"/>
      <c r="AA16" s="2"/>
      <c r="AB16" s="2"/>
      <c r="AC16" s="2"/>
      <c r="AD16" s="2"/>
      <c r="AE16" s="2"/>
      <c r="AF16" s="22"/>
      <c r="AG16" s="8">
        <v>0</v>
      </c>
      <c r="AH16" s="3">
        <v>0</v>
      </c>
      <c r="AI16" s="3">
        <v>0</v>
      </c>
      <c r="AJ16" s="2">
        <v>0</v>
      </c>
      <c r="AK16" s="52">
        <f t="shared" si="2"/>
        <v>0</v>
      </c>
      <c r="AL16" s="30">
        <v>0</v>
      </c>
      <c r="AM16" s="57">
        <f t="shared" si="3"/>
        <v>0</v>
      </c>
      <c r="AN16" s="56">
        <f t="shared" si="4"/>
        <v>6000</v>
      </c>
      <c r="AO16" s="32"/>
      <c r="AP16" s="32"/>
      <c r="AQ16" s="32"/>
      <c r="AR16" s="32"/>
      <c r="AS16" s="32"/>
      <c r="AT16" s="32"/>
      <c r="AU16" s="32"/>
      <c r="AV16" s="30">
        <v>0</v>
      </c>
      <c r="AW16" s="56" cm="1">
        <f t="array" ref="AW16">_xlfn.IFS(AND(O16&lt;=S16,AV16&lt;=6000), AV16, IF(O16&lt;=S16,AV16&gt;6000), 6000, IF(O16&gt;S16,AV16&lt;=6000),AV16, IF(O16&gt;S16,AV16&gt;6000),6000)</f>
        <v>0</v>
      </c>
      <c r="AX16" s="58" cm="1">
        <f t="array" ref="AX16">_xlfn.IFS(AND(O16&lt;=S16,AW16&lt;=6000), 6000-AW16, IF(O16&lt;=S16,AW16&gt;6000), 6000-AW16, IF(O16&gt;S16,AW16&lt;=6000),6000-AW16, IF(O16&gt;S16,AV16&gt;6000),6000-AW16)</f>
        <v>6000</v>
      </c>
      <c r="AY16" s="35"/>
      <c r="AZ16" s="35"/>
      <c r="BA16" s="35"/>
      <c r="BB16" s="35"/>
    </row>
    <row r="17" spans="1:55" x14ac:dyDescent="0.2">
      <c r="A17" s="65" t="s">
        <v>199</v>
      </c>
      <c r="B17" s="11"/>
      <c r="C17" s="12"/>
      <c r="D17" s="13"/>
      <c r="E17" s="14"/>
      <c r="F17" s="13"/>
      <c r="G17" s="7"/>
      <c r="H17" s="11"/>
      <c r="I17" s="12"/>
      <c r="J17" s="13"/>
      <c r="K17" s="14"/>
      <c r="L17" s="2"/>
      <c r="M17" s="16">
        <v>0</v>
      </c>
      <c r="N17" s="51">
        <f t="shared" si="0"/>
        <v>0</v>
      </c>
      <c r="O17" s="16">
        <v>0</v>
      </c>
      <c r="P17" s="51">
        <f t="shared" si="1"/>
        <v>0</v>
      </c>
      <c r="Q17" s="51" t="e" cm="1">
        <f t="array" ref="Q17">_xlfn.IFS(AND(L17="SI", O17&lt;=800), "verificato",IF(L17="SI", O17&gt;800), "non verificato", IF(L17="NO", O17&lt;=650), "verificato", IF(L17="NO", O17&gt;650), "non verificato")</f>
        <v>#N/A</v>
      </c>
      <c r="R17" s="2"/>
      <c r="S17" s="16">
        <v>0</v>
      </c>
      <c r="T17" s="16">
        <v>0</v>
      </c>
      <c r="U17" s="2"/>
      <c r="V17" s="16">
        <v>0</v>
      </c>
      <c r="W17" s="16">
        <v>0</v>
      </c>
      <c r="X17" s="4"/>
      <c r="Y17" s="2"/>
      <c r="Z17" s="2"/>
      <c r="AA17" s="2"/>
      <c r="AB17" s="2"/>
      <c r="AC17" s="2"/>
      <c r="AD17" s="2"/>
      <c r="AE17" s="2"/>
      <c r="AF17" s="22"/>
      <c r="AG17" s="8">
        <v>0</v>
      </c>
      <c r="AH17" s="3">
        <v>0</v>
      </c>
      <c r="AI17" s="3">
        <v>0</v>
      </c>
      <c r="AJ17" s="2">
        <v>0</v>
      </c>
      <c r="AK17" s="52">
        <f t="shared" si="2"/>
        <v>0</v>
      </c>
      <c r="AL17" s="30">
        <v>0</v>
      </c>
      <c r="AM17" s="57">
        <f t="shared" si="3"/>
        <v>0</v>
      </c>
      <c r="AN17" s="56">
        <f t="shared" si="4"/>
        <v>6000</v>
      </c>
      <c r="AO17" s="32"/>
      <c r="AP17" s="32"/>
      <c r="AQ17" s="32"/>
      <c r="AR17" s="32"/>
      <c r="AS17" s="32"/>
      <c r="AT17" s="32"/>
      <c r="AU17" s="32"/>
      <c r="AV17" s="30">
        <v>0</v>
      </c>
      <c r="AW17" s="56" cm="1">
        <f t="array" ref="AW17">_xlfn.IFS(AND(O17&lt;=S17,AV17&lt;=6000), AV17, IF(O17&lt;=S17,AV17&gt;6000), 6000, IF(O17&gt;S17,AV17&lt;=6000),AV17, IF(O17&gt;S17,AV17&gt;6000),6000)</f>
        <v>0</v>
      </c>
      <c r="AX17" s="58" cm="1">
        <f t="array" ref="AX17">_xlfn.IFS(AND(O17&lt;=S17,AW17&lt;=6000), 6000-AW17, IF(O17&lt;=S17,AW17&gt;6000), 6000-AW17, IF(O17&gt;S17,AW17&lt;=6000),6000-AW17, IF(O17&gt;S17,AV17&gt;6000),6000-AW17)</f>
        <v>6000</v>
      </c>
      <c r="AY17" s="35"/>
      <c r="AZ17" s="35"/>
      <c r="BA17" s="35"/>
      <c r="BB17" s="35"/>
    </row>
    <row r="18" spans="1:55" x14ac:dyDescent="0.2">
      <c r="A18" s="65" t="s">
        <v>200</v>
      </c>
      <c r="B18" s="11"/>
      <c r="C18" s="12"/>
      <c r="D18" s="13"/>
      <c r="E18" s="14"/>
      <c r="F18" s="13"/>
      <c r="G18" s="7"/>
      <c r="H18" s="11"/>
      <c r="I18" s="12"/>
      <c r="J18" s="13"/>
      <c r="K18" s="14"/>
      <c r="L18" s="2"/>
      <c r="M18" s="16">
        <v>0</v>
      </c>
      <c r="N18" s="51">
        <f t="shared" si="0"/>
        <v>0</v>
      </c>
      <c r="O18" s="16">
        <v>0</v>
      </c>
      <c r="P18" s="51">
        <f t="shared" si="1"/>
        <v>0</v>
      </c>
      <c r="Q18" s="51" t="e" cm="1">
        <f t="array" ref="Q18">_xlfn.IFS(AND(L18="SI", O18&lt;=800), "verificato",IF(L18="SI", O18&gt;800), "non verificato", IF(L18="NO", O18&lt;=650), "verificato", IF(L18="NO", O18&gt;650), "non verificato")</f>
        <v>#N/A</v>
      </c>
      <c r="R18" s="2"/>
      <c r="S18" s="16">
        <v>0</v>
      </c>
      <c r="T18" s="16">
        <v>0</v>
      </c>
      <c r="U18" s="2"/>
      <c r="V18" s="16">
        <v>0</v>
      </c>
      <c r="W18" s="16">
        <v>0</v>
      </c>
      <c r="X18" s="4"/>
      <c r="Y18" s="2"/>
      <c r="Z18" s="2"/>
      <c r="AA18" s="2"/>
      <c r="AB18" s="2"/>
      <c r="AC18" s="2"/>
      <c r="AD18" s="2"/>
      <c r="AE18" s="2"/>
      <c r="AF18" s="22"/>
      <c r="AG18" s="8">
        <v>0</v>
      </c>
      <c r="AH18" s="3">
        <v>0</v>
      </c>
      <c r="AI18" s="3">
        <v>0</v>
      </c>
      <c r="AJ18" s="2">
        <v>0</v>
      </c>
      <c r="AK18" s="52">
        <f t="shared" si="2"/>
        <v>0</v>
      </c>
      <c r="AL18" s="30">
        <v>0</v>
      </c>
      <c r="AM18" s="57">
        <f t="shared" si="3"/>
        <v>0</v>
      </c>
      <c r="AN18" s="56">
        <f t="shared" si="4"/>
        <v>6000</v>
      </c>
      <c r="AO18" s="32"/>
      <c r="AP18" s="32"/>
      <c r="AQ18" s="32"/>
      <c r="AR18" s="32"/>
      <c r="AS18" s="32"/>
      <c r="AT18" s="32"/>
      <c r="AU18" s="32"/>
      <c r="AV18" s="30">
        <v>0</v>
      </c>
      <c r="AW18" s="56" cm="1">
        <f t="array" ref="AW18">_xlfn.IFS(AND(O18&lt;=S18,AV18&lt;=6000), AV18, IF(O18&lt;=S18,AV18&gt;6000), 6000, IF(O18&gt;S18,AV18&lt;=6000),AV18, IF(O18&gt;S18,AV18&gt;6000),6000)</f>
        <v>0</v>
      </c>
      <c r="AX18" s="58" cm="1">
        <f t="array" ref="AX18">_xlfn.IFS(AND(O18&lt;=S18,AW18&lt;=6000), 6000-AW18, IF(O18&lt;=S18,AW18&gt;6000), 6000-AW18, IF(O18&gt;S18,AW18&lt;=6000),6000-AW18, IF(O18&gt;S18,AV18&gt;6000),6000-AW18)</f>
        <v>6000</v>
      </c>
      <c r="AY18" s="35"/>
      <c r="AZ18" s="35"/>
      <c r="BA18" s="35"/>
      <c r="BB18" s="35"/>
    </row>
    <row r="19" spans="1:55" x14ac:dyDescent="0.2">
      <c r="A19" s="65" t="s">
        <v>201</v>
      </c>
      <c r="B19" s="11"/>
      <c r="C19" s="12"/>
      <c r="D19" s="13"/>
      <c r="E19" s="14"/>
      <c r="F19" s="13"/>
      <c r="G19" s="7"/>
      <c r="H19" s="11"/>
      <c r="I19" s="12"/>
      <c r="J19" s="13"/>
      <c r="K19" s="14"/>
      <c r="L19" s="2"/>
      <c r="M19" s="16">
        <v>0</v>
      </c>
      <c r="N19" s="51">
        <f t="shared" si="0"/>
        <v>0</v>
      </c>
      <c r="O19" s="16">
        <v>0</v>
      </c>
      <c r="P19" s="51">
        <f t="shared" si="1"/>
        <v>0</v>
      </c>
      <c r="Q19" s="51" t="e" cm="1">
        <f t="array" ref="Q19">_xlfn.IFS(AND(L19="SI", O19&lt;=800), "verificato",IF(L19="SI", O19&gt;800), "non verificato", IF(L19="NO", O19&lt;=650), "verificato", IF(L19="NO", O19&gt;650), "non verificato")</f>
        <v>#N/A</v>
      </c>
      <c r="R19" s="2"/>
      <c r="S19" s="16">
        <v>0</v>
      </c>
      <c r="T19" s="16">
        <v>0</v>
      </c>
      <c r="U19" s="2"/>
      <c r="V19" s="16">
        <v>0</v>
      </c>
      <c r="W19" s="16">
        <v>0</v>
      </c>
      <c r="X19" s="4"/>
      <c r="Y19" s="2"/>
      <c r="Z19" s="2"/>
      <c r="AA19" s="2"/>
      <c r="AB19" s="2"/>
      <c r="AC19" s="2"/>
      <c r="AD19" s="2"/>
      <c r="AE19" s="2"/>
      <c r="AF19" s="22"/>
      <c r="AG19" s="8">
        <v>0</v>
      </c>
      <c r="AH19" s="3">
        <v>0</v>
      </c>
      <c r="AI19" s="3">
        <v>0</v>
      </c>
      <c r="AJ19" s="2">
        <v>0</v>
      </c>
      <c r="AK19" s="52">
        <f t="shared" si="2"/>
        <v>0</v>
      </c>
      <c r="AL19" s="30">
        <v>0</v>
      </c>
      <c r="AM19" s="57">
        <f t="shared" si="3"/>
        <v>0</v>
      </c>
      <c r="AN19" s="56">
        <f t="shared" si="4"/>
        <v>6000</v>
      </c>
      <c r="AO19" s="32"/>
      <c r="AP19" s="32"/>
      <c r="AQ19" s="32"/>
      <c r="AR19" s="32"/>
      <c r="AS19" s="32"/>
      <c r="AT19" s="32"/>
      <c r="AU19" s="32"/>
      <c r="AV19" s="30">
        <v>0</v>
      </c>
      <c r="AW19" s="56" cm="1">
        <f t="array" ref="AW19">_xlfn.IFS(AND(O19&lt;=S19,AV19&lt;=6000), AV19, IF(O19&lt;=S19,AV19&gt;6000), 6000, IF(O19&gt;S19,AV19&lt;=6000),AV19, IF(O19&gt;S19,AV19&gt;6000),6000)</f>
        <v>0</v>
      </c>
      <c r="AX19" s="58" cm="1">
        <f t="array" ref="AX19">_xlfn.IFS(AND(O19&lt;=S19,AW19&lt;=6000), 6000-AW19, IF(O19&lt;=S19,AW19&gt;6000), 6000-AW19, IF(O19&gt;S19,AW19&lt;=6000),6000-AW19, IF(O19&gt;S19,AV19&gt;6000),6000-AW19)</f>
        <v>6000</v>
      </c>
      <c r="AY19" s="35"/>
      <c r="AZ19" s="35"/>
      <c r="BA19" s="35"/>
      <c r="BB19" s="35"/>
    </row>
    <row r="20" spans="1:55" x14ac:dyDescent="0.2">
      <c r="A20" s="65" t="s">
        <v>202</v>
      </c>
      <c r="B20" s="11"/>
      <c r="C20" s="12"/>
      <c r="D20" s="13"/>
      <c r="E20" s="14"/>
      <c r="F20" s="13"/>
      <c r="G20" s="7"/>
      <c r="H20" s="11"/>
      <c r="I20" s="12"/>
      <c r="J20" s="13"/>
      <c r="K20" s="14"/>
      <c r="L20" s="2"/>
      <c r="M20" s="16">
        <v>0</v>
      </c>
      <c r="N20" s="51">
        <f t="shared" si="0"/>
        <v>0</v>
      </c>
      <c r="O20" s="16">
        <v>0</v>
      </c>
      <c r="P20" s="51">
        <f t="shared" si="1"/>
        <v>0</v>
      </c>
      <c r="Q20" s="51" t="e" cm="1">
        <f t="array" ref="Q20">_xlfn.IFS(AND(L20="SI", O20&lt;=800), "verificato",IF(L20="SI", O20&gt;800), "non verificato", IF(L20="NO", O20&lt;=650), "verificato", IF(L20="NO", O20&gt;650), "non verificato")</f>
        <v>#N/A</v>
      </c>
      <c r="R20" s="2"/>
      <c r="S20" s="16">
        <v>0</v>
      </c>
      <c r="T20" s="16">
        <v>0</v>
      </c>
      <c r="U20" s="2"/>
      <c r="V20" s="16">
        <v>0</v>
      </c>
      <c r="W20" s="16">
        <v>0</v>
      </c>
      <c r="X20" s="4"/>
      <c r="Y20" s="2"/>
      <c r="Z20" s="2"/>
      <c r="AA20" s="2"/>
      <c r="AB20" s="2"/>
      <c r="AC20" s="2"/>
      <c r="AD20" s="2"/>
      <c r="AE20" s="2"/>
      <c r="AF20" s="22"/>
      <c r="AG20" s="8">
        <v>0</v>
      </c>
      <c r="AH20" s="3">
        <v>0</v>
      </c>
      <c r="AI20" s="3">
        <v>0</v>
      </c>
      <c r="AJ20" s="2">
        <v>0</v>
      </c>
      <c r="AK20" s="52">
        <f t="shared" si="2"/>
        <v>0</v>
      </c>
      <c r="AL20" s="30">
        <v>0</v>
      </c>
      <c r="AM20" s="57">
        <f t="shared" si="3"/>
        <v>0</v>
      </c>
      <c r="AN20" s="56">
        <f t="shared" si="4"/>
        <v>6000</v>
      </c>
      <c r="AO20" s="32"/>
      <c r="AP20" s="32"/>
      <c r="AQ20" s="32"/>
      <c r="AR20" s="32"/>
      <c r="AS20" s="32"/>
      <c r="AT20" s="32"/>
      <c r="AU20" s="32"/>
      <c r="AV20" s="30">
        <v>0</v>
      </c>
      <c r="AW20" s="56" cm="1">
        <f t="array" ref="AW20">_xlfn.IFS(AND(O20&lt;=S20,AV20&lt;=6000), AV20, IF(O20&lt;=S20,AV20&gt;6000), 6000, IF(O20&gt;S20,AV20&lt;=6000),AV20, IF(O20&gt;S20,AV20&gt;6000),6000)</f>
        <v>0</v>
      </c>
      <c r="AX20" s="58" cm="1">
        <f t="array" ref="AX20">_xlfn.IFS(AND(O20&lt;=S20,AW20&lt;=6000), 6000-AW20, IF(O20&lt;=S20,AW20&gt;6000), 6000-AW20, IF(O20&gt;S20,AW20&lt;=6000),6000-AW20, IF(O20&gt;S20,AV20&gt;6000),6000-AW20)</f>
        <v>6000</v>
      </c>
      <c r="AY20" s="35"/>
      <c r="AZ20" s="35"/>
      <c r="BA20" s="35"/>
      <c r="BB20" s="35"/>
    </row>
    <row r="21" spans="1:55" x14ac:dyDescent="0.2">
      <c r="A21" s="65" t="s">
        <v>203</v>
      </c>
      <c r="B21" s="11"/>
      <c r="C21" s="12"/>
      <c r="D21" s="13"/>
      <c r="E21" s="14"/>
      <c r="F21" s="13"/>
      <c r="G21" s="7"/>
      <c r="H21" s="11"/>
      <c r="I21" s="12"/>
      <c r="J21" s="13"/>
      <c r="K21" s="14"/>
      <c r="L21" s="2"/>
      <c r="M21" s="16">
        <v>0</v>
      </c>
      <c r="N21" s="51">
        <f t="shared" si="0"/>
        <v>0</v>
      </c>
      <c r="O21" s="16">
        <v>0</v>
      </c>
      <c r="P21" s="51">
        <f t="shared" si="1"/>
        <v>0</v>
      </c>
      <c r="Q21" s="51" t="e" cm="1">
        <f t="array" ref="Q21">_xlfn.IFS(AND(L21="SI", O21&lt;=800), "verificato",IF(L21="SI", O21&gt;800), "non verificato", IF(L21="NO", O21&lt;=650), "verificato", IF(L21="NO", O21&gt;650), "non verificato")</f>
        <v>#N/A</v>
      </c>
      <c r="R21" s="2"/>
      <c r="S21" s="16">
        <v>0</v>
      </c>
      <c r="T21" s="16">
        <v>0</v>
      </c>
      <c r="U21" s="2"/>
      <c r="V21" s="16">
        <v>0</v>
      </c>
      <c r="W21" s="16">
        <v>0</v>
      </c>
      <c r="X21" s="4"/>
      <c r="Y21" s="2"/>
      <c r="Z21" s="2"/>
      <c r="AA21" s="2"/>
      <c r="AB21" s="2"/>
      <c r="AC21" s="2"/>
      <c r="AD21" s="2"/>
      <c r="AE21" s="2"/>
      <c r="AF21" s="22"/>
      <c r="AG21" s="8">
        <v>0</v>
      </c>
      <c r="AH21" s="3">
        <v>0</v>
      </c>
      <c r="AI21" s="3">
        <v>0</v>
      </c>
      <c r="AJ21" s="2">
        <v>0</v>
      </c>
      <c r="AK21" s="52">
        <f t="shared" si="2"/>
        <v>0</v>
      </c>
      <c r="AL21" s="30">
        <v>0</v>
      </c>
      <c r="AM21" s="57">
        <f t="shared" si="3"/>
        <v>0</v>
      </c>
      <c r="AN21" s="56">
        <f t="shared" si="4"/>
        <v>6000</v>
      </c>
      <c r="AO21" s="32"/>
      <c r="AP21" s="32"/>
      <c r="AQ21" s="32"/>
      <c r="AR21" s="32"/>
      <c r="AS21" s="32"/>
      <c r="AT21" s="32"/>
      <c r="AU21" s="32"/>
      <c r="AV21" s="30">
        <v>0</v>
      </c>
      <c r="AW21" s="56" cm="1">
        <f t="array" ref="AW21">_xlfn.IFS(AND(O21&lt;=S21,AV21&lt;=6000), AV21, IF(O21&lt;=S21,AV21&gt;6000), 6000, IF(O21&gt;S21,AV21&lt;=6000),AV21, IF(O21&gt;S21,AV21&gt;6000),6000)</f>
        <v>0</v>
      </c>
      <c r="AX21" s="58" cm="1">
        <f t="array" ref="AX21">_xlfn.IFS(AND(O21&lt;=S21,AW21&lt;=6000), 6000-AW21, IF(O21&lt;=S21,AW21&gt;6000), 6000-AW21, IF(O21&gt;S21,AW21&lt;=6000),6000-AW21, IF(O21&gt;S21,AV21&gt;6000),6000-AW21)</f>
        <v>6000</v>
      </c>
      <c r="AY21" s="35"/>
      <c r="AZ21" s="35"/>
      <c r="BA21" s="35"/>
      <c r="BB21" s="35"/>
    </row>
    <row r="22" spans="1:55" x14ac:dyDescent="0.2">
      <c r="A22" s="65" t="s">
        <v>204</v>
      </c>
      <c r="B22" s="11"/>
      <c r="C22" s="12"/>
      <c r="D22" s="13"/>
      <c r="E22" s="14"/>
      <c r="F22" s="13"/>
      <c r="G22" s="7"/>
      <c r="H22" s="11"/>
      <c r="I22" s="12"/>
      <c r="J22" s="13"/>
      <c r="K22" s="14"/>
      <c r="L22" s="2"/>
      <c r="M22" s="16">
        <v>0</v>
      </c>
      <c r="N22" s="51">
        <f t="shared" si="0"/>
        <v>0</v>
      </c>
      <c r="O22" s="16">
        <v>0</v>
      </c>
      <c r="P22" s="51">
        <f t="shared" si="1"/>
        <v>0</v>
      </c>
      <c r="Q22" s="51" t="e" cm="1">
        <f t="array" ref="Q22">_xlfn.IFS(AND(L22="SI", O22&lt;=800), "verificato",IF(L22="SI", O22&gt;800), "non verificato", IF(L22="NO", O22&lt;=650), "verificato", IF(L22="NO", O22&gt;650), "non verificato")</f>
        <v>#N/A</v>
      </c>
      <c r="R22" s="2"/>
      <c r="S22" s="16">
        <v>0</v>
      </c>
      <c r="T22" s="16">
        <v>0</v>
      </c>
      <c r="U22" s="2"/>
      <c r="V22" s="16">
        <v>0</v>
      </c>
      <c r="W22" s="16">
        <v>0</v>
      </c>
      <c r="X22" s="4"/>
      <c r="Y22" s="2"/>
      <c r="Z22" s="2"/>
      <c r="AA22" s="2"/>
      <c r="AB22" s="2"/>
      <c r="AC22" s="2"/>
      <c r="AD22" s="2"/>
      <c r="AE22" s="2"/>
      <c r="AF22" s="22"/>
      <c r="AG22" s="8">
        <v>0</v>
      </c>
      <c r="AH22" s="3">
        <v>0</v>
      </c>
      <c r="AI22" s="3">
        <v>0</v>
      </c>
      <c r="AJ22" s="2">
        <v>0</v>
      </c>
      <c r="AK22" s="52">
        <f t="shared" si="2"/>
        <v>0</v>
      </c>
      <c r="AL22" s="30">
        <v>0</v>
      </c>
      <c r="AM22" s="57">
        <f t="shared" si="3"/>
        <v>0</v>
      </c>
      <c r="AN22" s="56">
        <f t="shared" si="4"/>
        <v>6000</v>
      </c>
      <c r="AO22" s="32"/>
      <c r="AP22" s="32"/>
      <c r="AQ22" s="32"/>
      <c r="AR22" s="32"/>
      <c r="AS22" s="32"/>
      <c r="AT22" s="32"/>
      <c r="AU22" s="32"/>
      <c r="AV22" s="30">
        <v>0</v>
      </c>
      <c r="AW22" s="56" cm="1">
        <f t="array" ref="AW22">_xlfn.IFS(AND(O22&lt;=S22,AV22&lt;=6000), AV22, IF(O22&lt;=S22,AV22&gt;6000), 6000, IF(O22&gt;S22,AV22&lt;=6000),AV22, IF(O22&gt;S22,AV22&gt;6000),6000)</f>
        <v>0</v>
      </c>
      <c r="AX22" s="58" cm="1">
        <f t="array" ref="AX22">_xlfn.IFS(AND(O22&lt;=S22,AW22&lt;=6000), 6000-AW22, IF(O22&lt;=S22,AW22&gt;6000), 6000-AW22, IF(O22&gt;S22,AW22&lt;=6000),6000-AW22, IF(O22&gt;S22,AV22&gt;6000),6000-AW22)</f>
        <v>6000</v>
      </c>
      <c r="AY22" s="35"/>
      <c r="AZ22" s="35"/>
      <c r="BA22" s="35"/>
      <c r="BB22" s="35"/>
    </row>
    <row r="23" spans="1:55" x14ac:dyDescent="0.2">
      <c r="A23" s="65" t="s">
        <v>205</v>
      </c>
      <c r="B23" s="11"/>
      <c r="C23" s="12"/>
      <c r="D23" s="13"/>
      <c r="E23" s="14"/>
      <c r="F23" s="13"/>
      <c r="G23" s="7"/>
      <c r="H23" s="11"/>
      <c r="I23" s="12"/>
      <c r="J23" s="13"/>
      <c r="K23" s="14"/>
      <c r="L23" s="2"/>
      <c r="M23" s="16">
        <v>0</v>
      </c>
      <c r="N23" s="51">
        <f t="shared" si="0"/>
        <v>0</v>
      </c>
      <c r="O23" s="16">
        <v>0</v>
      </c>
      <c r="P23" s="51">
        <f t="shared" si="1"/>
        <v>0</v>
      </c>
      <c r="Q23" s="51" t="e" cm="1">
        <f t="array" ref="Q23">_xlfn.IFS(AND(L23="SI", O23&lt;=800), "verificato",IF(L23="SI", O23&gt;800), "non verificato", IF(L23="NO", O23&lt;=650), "verificato", IF(L23="NO", O23&gt;650), "non verificato")</f>
        <v>#N/A</v>
      </c>
      <c r="R23" s="2"/>
      <c r="S23" s="16">
        <v>0</v>
      </c>
      <c r="T23" s="16">
        <v>0</v>
      </c>
      <c r="U23" s="2"/>
      <c r="V23" s="16">
        <v>0</v>
      </c>
      <c r="W23" s="16">
        <v>0</v>
      </c>
      <c r="X23" s="4"/>
      <c r="Y23" s="2"/>
      <c r="Z23" s="2"/>
      <c r="AA23" s="2"/>
      <c r="AB23" s="2"/>
      <c r="AC23" s="2"/>
      <c r="AD23" s="2"/>
      <c r="AE23" s="2"/>
      <c r="AF23" s="22"/>
      <c r="AG23" s="8">
        <v>0</v>
      </c>
      <c r="AH23" s="3">
        <v>0</v>
      </c>
      <c r="AI23" s="3">
        <v>0</v>
      </c>
      <c r="AJ23" s="2">
        <v>0</v>
      </c>
      <c r="AK23" s="52">
        <f t="shared" si="2"/>
        <v>0</v>
      </c>
      <c r="AL23" s="30">
        <v>0</v>
      </c>
      <c r="AM23" s="57">
        <f t="shared" si="3"/>
        <v>0</v>
      </c>
      <c r="AN23" s="56">
        <f t="shared" si="4"/>
        <v>6000</v>
      </c>
      <c r="AO23" s="32"/>
      <c r="AP23" s="32"/>
      <c r="AQ23" s="32"/>
      <c r="AR23" s="32"/>
      <c r="AS23" s="32"/>
      <c r="AT23" s="32"/>
      <c r="AU23" s="32"/>
      <c r="AV23" s="30">
        <v>0</v>
      </c>
      <c r="AW23" s="56" cm="1">
        <f t="array" ref="AW23">_xlfn.IFS(AND(O23&lt;=S23,AV23&lt;=6000), AV23, IF(O23&lt;=S23,AV23&gt;6000), 6000, IF(O23&gt;S23,AV23&lt;=6000),AV23, IF(O23&gt;S23,AV23&gt;6000),6000)</f>
        <v>0</v>
      </c>
      <c r="AX23" s="58" cm="1">
        <f t="array" ref="AX23">_xlfn.IFS(AND(O23&lt;=S23,AW23&lt;=6000), 6000-AW23, IF(O23&lt;=S23,AW23&gt;6000), 6000-AW23, IF(O23&gt;S23,AW23&lt;=6000),6000-AW23, IF(O23&gt;S23,AV23&gt;6000),6000-AW23)</f>
        <v>6000</v>
      </c>
      <c r="AY23" s="35"/>
      <c r="AZ23" s="35"/>
      <c r="BA23" s="35"/>
      <c r="BB23" s="35"/>
    </row>
    <row r="24" spans="1:55" x14ac:dyDescent="0.2">
      <c r="A24" s="65" t="s">
        <v>206</v>
      </c>
      <c r="B24" s="11"/>
      <c r="C24" s="12"/>
      <c r="D24" s="13"/>
      <c r="E24" s="14"/>
      <c r="F24" s="13"/>
      <c r="G24" s="7"/>
      <c r="H24" s="11"/>
      <c r="I24" s="12"/>
      <c r="J24" s="13"/>
      <c r="K24" s="14"/>
      <c r="L24" s="2"/>
      <c r="M24" s="16">
        <v>0</v>
      </c>
      <c r="N24" s="51">
        <f t="shared" si="0"/>
        <v>0</v>
      </c>
      <c r="O24" s="16">
        <v>0</v>
      </c>
      <c r="P24" s="51">
        <f t="shared" si="1"/>
        <v>0</v>
      </c>
      <c r="Q24" s="51" t="e" cm="1">
        <f t="array" ref="Q24">_xlfn.IFS(AND(L24="SI", O24&lt;=800), "verificato",IF(L24="SI", O24&gt;800), "non verificato", IF(L24="NO", O24&lt;=650), "verificato", IF(L24="NO", O24&gt;650), "non verificato")</f>
        <v>#N/A</v>
      </c>
      <c r="R24" s="2"/>
      <c r="S24" s="16">
        <v>0</v>
      </c>
      <c r="T24" s="16">
        <v>0</v>
      </c>
      <c r="U24" s="2"/>
      <c r="V24" s="16">
        <v>0</v>
      </c>
      <c r="W24" s="16">
        <v>0</v>
      </c>
      <c r="X24" s="4"/>
      <c r="Y24" s="2"/>
      <c r="Z24" s="2"/>
      <c r="AA24" s="2"/>
      <c r="AB24" s="2"/>
      <c r="AC24" s="2"/>
      <c r="AD24" s="2"/>
      <c r="AE24" s="2"/>
      <c r="AF24" s="22"/>
      <c r="AG24" s="8">
        <v>0</v>
      </c>
      <c r="AH24" s="3">
        <v>0</v>
      </c>
      <c r="AI24" s="3">
        <v>0</v>
      </c>
      <c r="AJ24" s="2">
        <v>0</v>
      </c>
      <c r="AK24" s="52">
        <f t="shared" si="2"/>
        <v>0</v>
      </c>
      <c r="AL24" s="30">
        <v>0</v>
      </c>
      <c r="AM24" s="57">
        <f t="shared" si="3"/>
        <v>0</v>
      </c>
      <c r="AN24" s="56">
        <f t="shared" si="4"/>
        <v>6000</v>
      </c>
      <c r="AO24" s="32"/>
      <c r="AP24" s="32"/>
      <c r="AQ24" s="32"/>
      <c r="AR24" s="32"/>
      <c r="AS24" s="32"/>
      <c r="AT24" s="32"/>
      <c r="AU24" s="32"/>
      <c r="AV24" s="30">
        <v>0</v>
      </c>
      <c r="AW24" s="56" cm="1">
        <f t="array" ref="AW24">_xlfn.IFS(AND(O24&lt;=S24,AV24&lt;=6000), AV24, IF(O24&lt;=S24,AV24&gt;6000), 6000, IF(O24&gt;S24,AV24&lt;=6000),AV24, IF(O24&gt;S24,AV24&gt;6000),6000)</f>
        <v>0</v>
      </c>
      <c r="AX24" s="58" cm="1">
        <f t="array" ref="AX24">_xlfn.IFS(AND(O24&lt;=S24,AW24&lt;=6000), 6000-AW24, IF(O24&lt;=S24,AW24&gt;6000), 6000-AW24, IF(O24&gt;S24,AW24&lt;=6000),6000-AW24, IF(O24&gt;S24,AV24&gt;6000),6000-AW24)</f>
        <v>6000</v>
      </c>
      <c r="AY24" s="35"/>
      <c r="AZ24" s="35"/>
      <c r="BA24" s="35"/>
      <c r="BB24" s="35"/>
    </row>
    <row r="25" spans="1:55" x14ac:dyDescent="0.2">
      <c r="A25" s="65" t="s">
        <v>207</v>
      </c>
      <c r="B25" s="11"/>
      <c r="C25" s="12"/>
      <c r="D25" s="13"/>
      <c r="E25" s="14"/>
      <c r="F25" s="13"/>
      <c r="G25" s="7"/>
      <c r="H25" s="11"/>
      <c r="I25" s="12"/>
      <c r="J25" s="13"/>
      <c r="K25" s="14"/>
      <c r="L25" s="2"/>
      <c r="M25" s="16">
        <v>0</v>
      </c>
      <c r="N25" s="51">
        <f t="shared" si="0"/>
        <v>0</v>
      </c>
      <c r="O25" s="16">
        <v>0</v>
      </c>
      <c r="P25" s="51">
        <f t="shared" si="1"/>
        <v>0</v>
      </c>
      <c r="Q25" s="51" t="e" cm="1">
        <f t="array" ref="Q25">_xlfn.IFS(AND(L25="SI", O25&lt;=800), "verificato",IF(L25="SI", O25&gt;800), "non verificato", IF(L25="NO", O25&lt;=650), "verificato", IF(L25="NO", O25&gt;650), "non verificato")</f>
        <v>#N/A</v>
      </c>
      <c r="R25" s="2"/>
      <c r="S25" s="16">
        <v>0</v>
      </c>
      <c r="T25" s="16">
        <v>0</v>
      </c>
      <c r="U25" s="2"/>
      <c r="V25" s="16">
        <v>0</v>
      </c>
      <c r="W25" s="16">
        <v>0</v>
      </c>
      <c r="X25" s="4"/>
      <c r="Y25" s="2"/>
      <c r="Z25" s="2"/>
      <c r="AA25" s="2"/>
      <c r="AB25" s="2"/>
      <c r="AC25" s="2"/>
      <c r="AD25" s="2"/>
      <c r="AE25" s="2"/>
      <c r="AF25" s="22"/>
      <c r="AG25" s="8">
        <v>0</v>
      </c>
      <c r="AH25" s="3">
        <v>0</v>
      </c>
      <c r="AI25" s="3">
        <v>0</v>
      </c>
      <c r="AJ25" s="2">
        <v>0</v>
      </c>
      <c r="AK25" s="52">
        <f t="shared" si="2"/>
        <v>0</v>
      </c>
      <c r="AL25" s="30">
        <v>0</v>
      </c>
      <c r="AM25" s="57">
        <f t="shared" si="3"/>
        <v>0</v>
      </c>
      <c r="AN25" s="56">
        <f t="shared" si="4"/>
        <v>6000</v>
      </c>
      <c r="AO25" s="32"/>
      <c r="AP25" s="32"/>
      <c r="AQ25" s="32"/>
      <c r="AR25" s="32"/>
      <c r="AS25" s="32"/>
      <c r="AT25" s="32"/>
      <c r="AU25" s="32"/>
      <c r="AV25" s="30">
        <v>0</v>
      </c>
      <c r="AW25" s="56" cm="1">
        <f t="array" ref="AW25">_xlfn.IFS(AND(O25&lt;=S25,AV25&lt;=6000), AV25, IF(O25&lt;=S25,AV25&gt;6000), 6000, IF(O25&gt;S25,AV25&lt;=6000),AV25, IF(O25&gt;S25,AV25&gt;6000),6000)</f>
        <v>0</v>
      </c>
      <c r="AX25" s="58" cm="1">
        <f t="array" ref="AX25">_xlfn.IFS(AND(O25&lt;=S25,AW25&lt;=6000), 6000-AW25, IF(O25&lt;=S25,AW25&gt;6000), 6000-AW25, IF(O25&gt;S25,AW25&lt;=6000),6000-AW25, IF(O25&gt;S25,AV25&gt;6000),6000-AW25)</f>
        <v>6000</v>
      </c>
      <c r="AY25" s="35"/>
      <c r="AZ25" s="35"/>
      <c r="BA25" s="35"/>
      <c r="BB25" s="35"/>
    </row>
    <row r="26" spans="1:55" x14ac:dyDescent="0.2">
      <c r="A26" s="65" t="s">
        <v>208</v>
      </c>
      <c r="B26" s="11"/>
      <c r="C26" s="12"/>
      <c r="D26" s="13"/>
      <c r="E26" s="14"/>
      <c r="F26" s="13"/>
      <c r="G26" s="7"/>
      <c r="H26" s="11"/>
      <c r="I26" s="12"/>
      <c r="J26" s="13"/>
      <c r="K26" s="14"/>
      <c r="L26" s="2"/>
      <c r="M26" s="16">
        <v>0</v>
      </c>
      <c r="N26" s="51">
        <f t="shared" si="0"/>
        <v>0</v>
      </c>
      <c r="O26" s="16">
        <v>0</v>
      </c>
      <c r="P26" s="51">
        <f t="shared" si="1"/>
        <v>0</v>
      </c>
      <c r="Q26" s="51" t="e" cm="1">
        <f t="array" ref="Q26">_xlfn.IFS(AND(L26="SI", O26&lt;=800), "verificato",IF(L26="SI", O26&gt;800), "non verificato", IF(L26="NO", O26&lt;=650), "verificato", IF(L26="NO", O26&gt;650), "non verificato")</f>
        <v>#N/A</v>
      </c>
      <c r="R26" s="2"/>
      <c r="S26" s="16">
        <v>0</v>
      </c>
      <c r="T26" s="16">
        <v>0</v>
      </c>
      <c r="U26" s="2"/>
      <c r="V26" s="16">
        <v>0</v>
      </c>
      <c r="W26" s="16">
        <v>0</v>
      </c>
      <c r="X26" s="4"/>
      <c r="Y26" s="2"/>
      <c r="Z26" s="2"/>
      <c r="AA26" s="2"/>
      <c r="AB26" s="2"/>
      <c r="AC26" s="2"/>
      <c r="AD26" s="2"/>
      <c r="AE26" s="2"/>
      <c r="AF26" s="22"/>
      <c r="AG26" s="8">
        <v>0</v>
      </c>
      <c r="AH26" s="3">
        <v>0</v>
      </c>
      <c r="AI26" s="3">
        <v>0</v>
      </c>
      <c r="AJ26" s="2">
        <v>0</v>
      </c>
      <c r="AK26" s="52">
        <f t="shared" si="2"/>
        <v>0</v>
      </c>
      <c r="AL26" s="30">
        <v>0</v>
      </c>
      <c r="AM26" s="57">
        <f t="shared" si="3"/>
        <v>0</v>
      </c>
      <c r="AN26" s="56">
        <f t="shared" si="4"/>
        <v>6000</v>
      </c>
      <c r="AO26" s="32"/>
      <c r="AP26" s="32"/>
      <c r="AQ26" s="32"/>
      <c r="AR26" s="32"/>
      <c r="AS26" s="32"/>
      <c r="AT26" s="32"/>
      <c r="AU26" s="32"/>
      <c r="AV26" s="30">
        <v>0</v>
      </c>
      <c r="AW26" s="56" cm="1">
        <f t="array" ref="AW26">_xlfn.IFS(AND(O26&lt;=S26,AV26&lt;=6000), AV26, IF(O26&lt;=S26,AV26&gt;6000), 6000, IF(O26&gt;S26,AV26&lt;=6000),AV26, IF(O26&gt;S26,AV26&gt;6000),6000)</f>
        <v>0</v>
      </c>
      <c r="AX26" s="58" cm="1">
        <f t="array" ref="AX26">_xlfn.IFS(AND(O26&lt;=S26,AW26&lt;=6000), 6000-AW26, IF(O26&lt;=S26,AW26&gt;6000), 6000-AW26, IF(O26&gt;S26,AW26&lt;=6000),6000-AW26, IF(O26&gt;S26,AV26&gt;6000),6000-AW26)</f>
        <v>6000</v>
      </c>
      <c r="AY26" s="35"/>
      <c r="AZ26" s="35"/>
      <c r="BA26" s="35"/>
      <c r="BB26" s="35"/>
    </row>
    <row r="27" spans="1:55" x14ac:dyDescent="0.2">
      <c r="A27" s="65" t="s">
        <v>209</v>
      </c>
      <c r="B27" s="11"/>
      <c r="C27" s="12"/>
      <c r="D27" s="13"/>
      <c r="E27" s="14"/>
      <c r="F27" s="13"/>
      <c r="G27" s="7"/>
      <c r="H27" s="11"/>
      <c r="I27" s="12"/>
      <c r="J27" s="13"/>
      <c r="K27" s="14"/>
      <c r="L27" s="2"/>
      <c r="M27" s="16">
        <v>0</v>
      </c>
      <c r="N27" s="51">
        <f t="shared" si="0"/>
        <v>0</v>
      </c>
      <c r="O27" s="16">
        <v>0</v>
      </c>
      <c r="P27" s="51">
        <f t="shared" si="1"/>
        <v>0</v>
      </c>
      <c r="Q27" s="51" t="e" cm="1">
        <f t="array" ref="Q27">_xlfn.IFS(AND(L27="SI", O27&lt;=800), "verificato",IF(L27="SI", O27&gt;800), "non verificato", IF(L27="NO", O27&lt;=650), "verificato", IF(L27="NO", O27&gt;650), "non verificato")</f>
        <v>#N/A</v>
      </c>
      <c r="R27" s="2"/>
      <c r="S27" s="16">
        <v>0</v>
      </c>
      <c r="T27" s="16">
        <v>0</v>
      </c>
      <c r="U27" s="2"/>
      <c r="V27" s="16">
        <v>0</v>
      </c>
      <c r="W27" s="16">
        <v>0</v>
      </c>
      <c r="X27" s="4"/>
      <c r="Y27" s="2"/>
      <c r="Z27" s="2"/>
      <c r="AA27" s="2"/>
      <c r="AB27" s="2"/>
      <c r="AC27" s="2"/>
      <c r="AD27" s="2"/>
      <c r="AE27" s="2"/>
      <c r="AF27" s="22"/>
      <c r="AG27" s="8">
        <v>0</v>
      </c>
      <c r="AH27" s="3">
        <v>0</v>
      </c>
      <c r="AI27" s="3">
        <v>0</v>
      </c>
      <c r="AJ27" s="2">
        <v>0</v>
      </c>
      <c r="AK27" s="52">
        <f t="shared" si="2"/>
        <v>0</v>
      </c>
      <c r="AL27" s="30">
        <v>0</v>
      </c>
      <c r="AM27" s="57">
        <f t="shared" si="3"/>
        <v>0</v>
      </c>
      <c r="AN27" s="56">
        <f t="shared" si="4"/>
        <v>6000</v>
      </c>
      <c r="AO27" s="32"/>
      <c r="AP27" s="32"/>
      <c r="AQ27" s="32"/>
      <c r="AR27" s="32"/>
      <c r="AS27" s="32"/>
      <c r="AT27" s="32"/>
      <c r="AU27" s="32"/>
      <c r="AV27" s="30">
        <v>0</v>
      </c>
      <c r="AW27" s="56" cm="1">
        <f t="array" ref="AW27">_xlfn.IFS(AND(O27&lt;=S27,AV27&lt;=6000), AV27, IF(O27&lt;=S27,AV27&gt;6000), 6000, IF(O27&gt;S27,AV27&lt;=6000),AV27, IF(O27&gt;S27,AV27&gt;6000),6000)</f>
        <v>0</v>
      </c>
      <c r="AX27" s="58" cm="1">
        <f t="array" ref="AX27">_xlfn.IFS(AND(O27&lt;=S27,AW27&lt;=6000), 6000-AW27, IF(O27&lt;=S27,AW27&gt;6000), 6000-AW27, IF(O27&gt;S27,AW27&lt;=6000),6000-AW27, IF(O27&gt;S27,AV27&gt;6000),6000-AW27)</f>
        <v>6000</v>
      </c>
      <c r="AY27" s="35"/>
      <c r="AZ27" s="35"/>
      <c r="BA27" s="35"/>
      <c r="BB27" s="35"/>
    </row>
    <row r="28" spans="1:55" x14ac:dyDescent="0.2">
      <c r="A28" s="65" t="s">
        <v>210</v>
      </c>
      <c r="B28" s="11"/>
      <c r="C28" s="12"/>
      <c r="D28" s="13"/>
      <c r="E28" s="14"/>
      <c r="F28" s="13"/>
      <c r="G28" s="7"/>
      <c r="H28" s="11"/>
      <c r="I28" s="12"/>
      <c r="J28" s="13"/>
      <c r="K28" s="14"/>
      <c r="L28" s="2"/>
      <c r="M28" s="16">
        <v>0</v>
      </c>
      <c r="N28" s="51">
        <f t="shared" si="0"/>
        <v>0</v>
      </c>
      <c r="O28" s="16">
        <v>0</v>
      </c>
      <c r="P28" s="51">
        <f t="shared" si="1"/>
        <v>0</v>
      </c>
      <c r="Q28" s="51" t="e" cm="1">
        <f t="array" ref="Q28">_xlfn.IFS(AND(L28="SI", O28&lt;=800), "verificato",IF(L28="SI", O28&gt;800), "non verificato", IF(L28="NO", O28&lt;=650), "verificato", IF(L28="NO", O28&gt;650), "non verificato")</f>
        <v>#N/A</v>
      </c>
      <c r="R28" s="2"/>
      <c r="S28" s="16">
        <v>0</v>
      </c>
      <c r="T28" s="16">
        <v>0</v>
      </c>
      <c r="U28" s="2"/>
      <c r="V28" s="16">
        <v>0</v>
      </c>
      <c r="W28" s="16">
        <v>0</v>
      </c>
      <c r="X28" s="4"/>
      <c r="Y28" s="2"/>
      <c r="Z28" s="2"/>
      <c r="AA28" s="2"/>
      <c r="AB28" s="2"/>
      <c r="AC28" s="2"/>
      <c r="AD28" s="2"/>
      <c r="AE28" s="2"/>
      <c r="AF28" s="22"/>
      <c r="AG28" s="8">
        <v>0</v>
      </c>
      <c r="AH28" s="3">
        <v>0</v>
      </c>
      <c r="AI28" s="3">
        <v>0</v>
      </c>
      <c r="AJ28" s="2">
        <v>0</v>
      </c>
      <c r="AK28" s="52">
        <f t="shared" si="2"/>
        <v>0</v>
      </c>
      <c r="AL28" s="30">
        <v>0</v>
      </c>
      <c r="AM28" s="57">
        <f t="shared" si="3"/>
        <v>0</v>
      </c>
      <c r="AN28" s="56">
        <f t="shared" si="4"/>
        <v>6000</v>
      </c>
      <c r="AO28" s="32"/>
      <c r="AP28" s="32"/>
      <c r="AQ28" s="32"/>
      <c r="AR28" s="32"/>
      <c r="AS28" s="32"/>
      <c r="AT28" s="32"/>
      <c r="AU28" s="32"/>
      <c r="AV28" s="30">
        <v>0</v>
      </c>
      <c r="AW28" s="56" cm="1">
        <f t="array" ref="AW28">_xlfn.IFS(AND(O28&lt;=S28,AV28&lt;=6000), AV28, IF(O28&lt;=S28,AV28&gt;6000), 6000, IF(O28&gt;S28,AV28&lt;=6000),AV28, IF(O28&gt;S28,AV28&gt;6000),6000)</f>
        <v>0</v>
      </c>
      <c r="AX28" s="58" cm="1">
        <f t="array" ref="AX28">_xlfn.IFS(AND(O28&lt;=S28,AW28&lt;=6000), 6000-AW28, IF(O28&lt;=S28,AW28&gt;6000), 6000-AW28, IF(O28&gt;S28,AW28&lt;=6000),6000-AW28, IF(O28&gt;S28,AV28&gt;6000),6000-AW28)</f>
        <v>6000</v>
      </c>
      <c r="AY28" s="35"/>
      <c r="AZ28" s="35"/>
      <c r="BA28" s="35"/>
      <c r="BB28" s="35"/>
    </row>
    <row r="29" spans="1:55" s="25" customFormat="1" ht="15" x14ac:dyDescent="0.25">
      <c r="G29" s="26"/>
      <c r="AG29" s="27">
        <f>SUM(AG9:AG28)</f>
        <v>0</v>
      </c>
      <c r="AK29" s="59">
        <f>SUM(AK9:AK28)</f>
        <v>0</v>
      </c>
      <c r="AL29" s="28">
        <f>SUM(AL9:AL28)</f>
        <v>0</v>
      </c>
      <c r="AM29" s="59">
        <f t="shared" ref="AM29:AN29" si="5">SUM(AM9:AM28)</f>
        <v>0</v>
      </c>
      <c r="AN29" s="28">
        <f t="shared" si="5"/>
        <v>120000</v>
      </c>
      <c r="AV29" s="28">
        <f>SUM(AV9:AV28)</f>
        <v>0</v>
      </c>
      <c r="AW29" s="59">
        <f>SUM(AW9:AW28)</f>
        <v>0</v>
      </c>
      <c r="AX29" s="28">
        <f>SUM(AX9:AX28)</f>
        <v>120000</v>
      </c>
      <c r="BC29" s="42">
        <f>+AW29+AM29+AK29</f>
        <v>0</v>
      </c>
    </row>
    <row r="30" spans="1:55" ht="15" x14ac:dyDescent="0.25">
      <c r="B30" s="39"/>
    </row>
    <row r="34" spans="2:23" x14ac:dyDescent="0.2">
      <c r="R34" s="6"/>
      <c r="S34" s="6"/>
      <c r="T34" s="6"/>
      <c r="U34" s="6"/>
      <c r="V34" s="6"/>
      <c r="W34" s="6"/>
    </row>
    <row r="39" spans="2:23" x14ac:dyDescent="0.2">
      <c r="B39" s="10"/>
    </row>
  </sheetData>
  <mergeCells count="62">
    <mergeCell ref="A3:G3"/>
    <mergeCell ref="A4:K5"/>
    <mergeCell ref="A7:A8"/>
    <mergeCell ref="A6:G6"/>
    <mergeCell ref="AF4:AK4"/>
    <mergeCell ref="D7:D8"/>
    <mergeCell ref="C7:C8"/>
    <mergeCell ref="B7:B8"/>
    <mergeCell ref="I7:I8"/>
    <mergeCell ref="H7:H8"/>
    <mergeCell ref="G7:G8"/>
    <mergeCell ref="F7:F8"/>
    <mergeCell ref="X7:X8"/>
    <mergeCell ref="W7:W8"/>
    <mergeCell ref="V7:V8"/>
    <mergeCell ref="U7:U8"/>
    <mergeCell ref="AY7:BB7"/>
    <mergeCell ref="AV4:BB4"/>
    <mergeCell ref="AY6:BB6"/>
    <mergeCell ref="E7:E8"/>
    <mergeCell ref="O7:O8"/>
    <mergeCell ref="N7:N8"/>
    <mergeCell ref="M7:M8"/>
    <mergeCell ref="L7:L8"/>
    <mergeCell ref="K7:K8"/>
    <mergeCell ref="T7:T8"/>
    <mergeCell ref="S7:S8"/>
    <mergeCell ref="R7:R8"/>
    <mergeCell ref="Q7:Q8"/>
    <mergeCell ref="P7:P8"/>
    <mergeCell ref="Y7:Y8"/>
    <mergeCell ref="J7:J8"/>
    <mergeCell ref="X4:AE4"/>
    <mergeCell ref="AN7:AN8"/>
    <mergeCell ref="AL7:AL8"/>
    <mergeCell ref="AM7:AM8"/>
    <mergeCell ref="R6:T6"/>
    <mergeCell ref="U6:W6"/>
    <mergeCell ref="L4:W4"/>
    <mergeCell ref="L6:Q6"/>
    <mergeCell ref="AK7:AK8"/>
    <mergeCell ref="AJ7:AJ8"/>
    <mergeCell ref="AH7:AH8"/>
    <mergeCell ref="AG7:AG8"/>
    <mergeCell ref="AF7:AF8"/>
    <mergeCell ref="AE7:AE8"/>
    <mergeCell ref="AD7:AD8"/>
    <mergeCell ref="AC7:AC8"/>
    <mergeCell ref="AX7:AX8"/>
    <mergeCell ref="AO7:AU7"/>
    <mergeCell ref="AL4:AU4"/>
    <mergeCell ref="AO6:AU6"/>
    <mergeCell ref="AW7:AW8"/>
    <mergeCell ref="H6:K6"/>
    <mergeCell ref="Z6:AC6"/>
    <mergeCell ref="AD6:AE6"/>
    <mergeCell ref="X6:Y6"/>
    <mergeCell ref="AV7:AV8"/>
    <mergeCell ref="AB7:AB8"/>
    <mergeCell ref="AA7:AA8"/>
    <mergeCell ref="Z7:Z8"/>
    <mergeCell ref="AI7:AI8"/>
  </mergeCells>
  <phoneticPr fontId="7" type="noConversion"/>
  <pageMargins left="0.7" right="0.7" top="0.75" bottom="0.75" header="0.3" footer="0.3"/>
  <pageSetup paperSize="9" orientation="portrait" horizontalDpi="1200" verticalDpi="1200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9DEC6DDD-154B-4ED3-80D5-F54BCF5C13B1}">
          <x14:formula1>
            <xm:f>E_!$B$12:$B$18</xm:f>
          </x14:formula1>
          <xm:sqref>AO9:AU28</xm:sqref>
        </x14:dataValidation>
        <x14:dataValidation type="list" allowBlank="1" showInputMessage="1" showErrorMessage="1" xr:uid="{2F321065-0562-4179-B360-3D2567CD22FB}">
          <x14:formula1>
            <xm:f>E_!$B$21:$B$24</xm:f>
          </x14:formula1>
          <xm:sqref>AY9:BB28</xm:sqref>
        </x14:dataValidation>
        <x14:dataValidation type="list" allowBlank="1" showInputMessage="1" showErrorMessage="1" xr:uid="{E17F01B8-7782-4543-9621-600A76300F6D}">
          <x14:formula1>
            <xm:f>E_!$B$27:$B$28</xm:f>
          </x14:formula1>
          <xm:sqref>L9:L28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35EA0E-1F48-440E-B541-B7FA568D254E}">
  <dimension ref="A2:CO74"/>
  <sheetViews>
    <sheetView topLeftCell="BZ1" zoomScale="70" zoomScaleNormal="70" workbookViewId="0">
      <selection activeCell="CK26" sqref="CK26"/>
    </sheetView>
  </sheetViews>
  <sheetFormatPr defaultRowHeight="15" x14ac:dyDescent="0.25"/>
  <cols>
    <col min="1" max="1" width="17.7109375" customWidth="1"/>
    <col min="2" max="3" width="23" bestFit="1" customWidth="1"/>
    <col min="4" max="4" width="10.5703125" bestFit="1" customWidth="1"/>
    <col min="5" max="5" width="8.85546875" customWidth="1"/>
    <col min="6" max="6" width="13.85546875" bestFit="1" customWidth="1"/>
    <col min="7" max="9" width="23" bestFit="1" customWidth="1"/>
    <col min="10" max="10" width="14" customWidth="1"/>
    <col min="11" max="11" width="20.140625" bestFit="1" customWidth="1"/>
    <col min="12" max="12" width="17.85546875" bestFit="1" customWidth="1"/>
    <col min="13" max="13" width="13.85546875" bestFit="1" customWidth="1"/>
    <col min="14" max="14" width="22.28515625" bestFit="1" customWidth="1"/>
    <col min="15" max="15" width="20.140625" bestFit="1" customWidth="1"/>
    <col min="16" max="16" width="17.7109375" bestFit="1" customWidth="1"/>
    <col min="17" max="17" width="27.85546875" bestFit="1" customWidth="1"/>
    <col min="18" max="18" width="27.7109375" bestFit="1" customWidth="1"/>
    <col min="19" max="19" width="34.42578125" bestFit="1" customWidth="1"/>
    <col min="20" max="20" width="15" bestFit="1" customWidth="1"/>
    <col min="21" max="21" width="13.85546875" bestFit="1" customWidth="1"/>
    <col min="22" max="22" width="12.42578125" bestFit="1" customWidth="1"/>
    <col min="23" max="23" width="19.7109375" bestFit="1" customWidth="1"/>
    <col min="24" max="24" width="17.85546875" bestFit="1" customWidth="1"/>
    <col min="25" max="25" width="13.85546875" bestFit="1" customWidth="1"/>
    <col min="26" max="26" width="23.42578125" bestFit="1" customWidth="1"/>
    <col min="27" max="27" width="20.140625" bestFit="1" customWidth="1"/>
    <col min="28" max="28" width="17.7109375" bestFit="1" customWidth="1"/>
    <col min="29" max="29" width="27.85546875" bestFit="1" customWidth="1"/>
    <col min="30" max="30" width="27.7109375" bestFit="1" customWidth="1"/>
    <col min="31" max="31" width="34.42578125" bestFit="1" customWidth="1"/>
    <col min="32" max="32" width="19" customWidth="1"/>
    <col min="33" max="33" width="13.42578125" customWidth="1"/>
    <col min="34" max="34" width="11.5703125" bestFit="1" customWidth="1"/>
    <col min="35" max="35" width="19.7109375" bestFit="1" customWidth="1"/>
    <col min="36" max="36" width="17.85546875" bestFit="1" customWidth="1"/>
    <col min="37" max="37" width="13.85546875" bestFit="1" customWidth="1"/>
    <col min="38" max="38" width="19.7109375" bestFit="1" customWidth="1"/>
    <col min="39" max="39" width="20.140625" bestFit="1" customWidth="1"/>
    <col min="40" max="40" width="17.7109375" bestFit="1" customWidth="1"/>
    <col min="41" max="41" width="27.85546875" bestFit="1" customWidth="1"/>
    <col min="42" max="42" width="27.7109375" bestFit="1" customWidth="1"/>
    <col min="43" max="43" width="34.42578125" bestFit="1" customWidth="1"/>
    <col min="44" max="44" width="15.42578125" bestFit="1" customWidth="1"/>
    <col min="45" max="45" width="10" bestFit="1" customWidth="1"/>
    <col min="46" max="46" width="11.5703125" bestFit="1" customWidth="1"/>
    <col min="47" max="47" width="19.7109375" customWidth="1"/>
    <col min="48" max="48" width="17.85546875" bestFit="1" customWidth="1"/>
    <col min="49" max="49" width="13.85546875" bestFit="1" customWidth="1"/>
    <col min="50" max="50" width="19.7109375" bestFit="1" customWidth="1"/>
    <col min="51" max="51" width="20.140625" bestFit="1" customWidth="1"/>
    <col min="52" max="52" width="17.7109375" bestFit="1" customWidth="1"/>
    <col min="53" max="53" width="27.85546875" bestFit="1" customWidth="1"/>
    <col min="54" max="54" width="27.7109375" bestFit="1" customWidth="1"/>
    <col min="55" max="55" width="34.42578125" bestFit="1" customWidth="1"/>
    <col min="56" max="56" width="15.42578125" bestFit="1" customWidth="1"/>
    <col min="57" max="57" width="10" bestFit="1" customWidth="1"/>
    <col min="58" max="58" width="11.42578125" bestFit="1" customWidth="1"/>
    <col min="59" max="59" width="19.7109375" bestFit="1" customWidth="1"/>
    <col min="60" max="60" width="17.85546875" bestFit="1" customWidth="1"/>
    <col min="61" max="61" width="13.85546875" bestFit="1" customWidth="1"/>
    <col min="62" max="62" width="19.7109375" bestFit="1" customWidth="1"/>
    <col min="63" max="63" width="20.140625" bestFit="1" customWidth="1"/>
    <col min="64" max="64" width="17.7109375" bestFit="1" customWidth="1"/>
    <col min="65" max="65" width="27.85546875" bestFit="1" customWidth="1"/>
    <col min="66" max="66" width="27.7109375" bestFit="1" customWidth="1"/>
    <col min="67" max="67" width="34.42578125" bestFit="1" customWidth="1"/>
    <col min="68" max="68" width="12.85546875" bestFit="1" customWidth="1"/>
    <col min="69" max="69" width="10" bestFit="1" customWidth="1"/>
    <col min="70" max="70" width="11.5703125" bestFit="1" customWidth="1"/>
    <col min="71" max="71" width="19.7109375" bestFit="1" customWidth="1"/>
    <col min="72" max="72" width="17.85546875" bestFit="1" customWidth="1"/>
    <col min="73" max="73" width="13.85546875" bestFit="1" customWidth="1"/>
    <col min="74" max="74" width="21.5703125" bestFit="1" customWidth="1"/>
    <col min="75" max="75" width="20.140625" bestFit="1" customWidth="1"/>
    <col min="76" max="76" width="17.7109375" bestFit="1" customWidth="1"/>
    <col min="77" max="77" width="27.85546875" bestFit="1" customWidth="1"/>
    <col min="78" max="78" width="27.7109375" bestFit="1" customWidth="1"/>
    <col min="79" max="79" width="34.42578125" bestFit="1" customWidth="1"/>
    <col min="80" max="80" width="15" bestFit="1" customWidth="1"/>
    <col min="81" max="81" width="10.5703125" bestFit="1" customWidth="1"/>
    <col min="82" max="82" width="12.42578125" bestFit="1" customWidth="1"/>
    <col min="83" max="83" width="19.7109375" bestFit="1" customWidth="1"/>
    <col min="84" max="84" width="17.85546875" bestFit="1" customWidth="1"/>
    <col min="85" max="85" width="13.85546875" bestFit="1" customWidth="1"/>
    <col min="86" max="86" width="21.42578125" bestFit="1" customWidth="1"/>
    <col min="87" max="87" width="20.140625" bestFit="1" customWidth="1"/>
    <col min="88" max="88" width="17.7109375" bestFit="1" customWidth="1"/>
    <col min="89" max="89" width="27.85546875" bestFit="1" customWidth="1"/>
    <col min="90" max="90" width="27.7109375" bestFit="1" customWidth="1"/>
    <col min="91" max="91" width="33.140625" bestFit="1" customWidth="1"/>
    <col min="92" max="92" width="15" bestFit="1" customWidth="1"/>
    <col min="93" max="93" width="10.7109375" bestFit="1" customWidth="1"/>
  </cols>
  <sheetData>
    <row r="2" spans="1:93" ht="15.75" x14ac:dyDescent="0.25">
      <c r="A2" s="90" t="s">
        <v>225</v>
      </c>
    </row>
    <row r="3" spans="1:93" ht="38.25" customHeight="1" x14ac:dyDescent="0.25">
      <c r="A3" s="190" t="s">
        <v>226</v>
      </c>
      <c r="B3" s="190"/>
      <c r="C3" s="190"/>
      <c r="D3" s="190"/>
      <c r="E3" s="190"/>
      <c r="F3" s="190"/>
    </row>
    <row r="5" spans="1:93" ht="20.100000000000001" customHeight="1" thickBot="1" x14ac:dyDescent="0.3">
      <c r="A5" s="149" t="s">
        <v>19</v>
      </c>
      <c r="B5" s="150"/>
      <c r="C5" s="150"/>
      <c r="D5" s="150"/>
      <c r="E5" s="150"/>
      <c r="F5" s="150"/>
      <c r="G5" s="150"/>
      <c r="H5" s="150"/>
      <c r="I5" s="150"/>
      <c r="J5" s="150"/>
      <c r="K5" s="150"/>
      <c r="L5" s="150"/>
      <c r="M5" s="150"/>
      <c r="N5" s="150"/>
      <c r="O5" s="150"/>
      <c r="P5" s="150"/>
      <c r="Q5" s="150"/>
      <c r="R5" s="150"/>
      <c r="S5" s="150"/>
      <c r="T5" s="150"/>
      <c r="U5" s="150"/>
      <c r="V5" s="150"/>
      <c r="W5" s="150"/>
      <c r="X5" s="150"/>
      <c r="Y5" s="150"/>
      <c r="Z5" s="150"/>
      <c r="AA5" s="150"/>
      <c r="AB5" s="150"/>
      <c r="AC5" s="150"/>
      <c r="AD5" s="150"/>
      <c r="AE5" s="150"/>
      <c r="AF5" s="150"/>
      <c r="AG5" s="150"/>
      <c r="AH5" s="150"/>
      <c r="AI5" s="150"/>
      <c r="AJ5" s="150"/>
      <c r="AK5" s="150"/>
      <c r="AL5" s="150"/>
      <c r="AM5" s="150"/>
      <c r="AN5" s="150"/>
      <c r="AO5" s="150"/>
      <c r="AP5" s="150"/>
      <c r="AQ5" s="150"/>
      <c r="AR5" s="150"/>
      <c r="AS5" s="150"/>
      <c r="AT5" s="150"/>
      <c r="AU5" s="150"/>
      <c r="AV5" s="150"/>
      <c r="AW5" s="150"/>
      <c r="AX5" s="150"/>
      <c r="AY5" s="150"/>
      <c r="AZ5" s="150"/>
      <c r="BA5" s="150"/>
      <c r="BB5" s="150"/>
      <c r="BC5" s="150"/>
      <c r="BD5" s="150"/>
      <c r="BE5" s="150"/>
      <c r="BF5" s="150"/>
      <c r="BG5" s="150"/>
      <c r="BH5" s="150"/>
      <c r="BI5" s="150"/>
      <c r="BJ5" s="150"/>
      <c r="BK5" s="150"/>
      <c r="BL5" s="150"/>
      <c r="BM5" s="150"/>
      <c r="BN5" s="150"/>
      <c r="BO5" s="150"/>
      <c r="BP5" s="150"/>
      <c r="BQ5" s="150"/>
      <c r="BR5" s="150"/>
      <c r="BS5" s="150"/>
      <c r="BT5" s="150"/>
      <c r="BU5" s="150"/>
      <c r="BV5" s="150"/>
      <c r="BW5" s="150"/>
      <c r="BX5" s="150"/>
      <c r="BY5" s="150"/>
      <c r="BZ5" s="150"/>
      <c r="CA5" s="150"/>
      <c r="CB5" s="150"/>
      <c r="CC5" s="150"/>
      <c r="CD5" s="150"/>
      <c r="CE5" s="150"/>
      <c r="CF5" s="150"/>
      <c r="CG5" s="150"/>
      <c r="CH5" s="150"/>
      <c r="CI5" s="150"/>
      <c r="CJ5" s="150"/>
      <c r="CK5" s="150"/>
      <c r="CL5" s="150"/>
      <c r="CM5" s="150"/>
      <c r="CN5" s="150"/>
      <c r="CO5" s="150"/>
    </row>
    <row r="6" spans="1:93" ht="15.75" x14ac:dyDescent="0.25">
      <c r="A6" s="143" t="s">
        <v>117</v>
      </c>
      <c r="B6" s="143"/>
      <c r="C6" s="143"/>
      <c r="D6" s="143" t="s">
        <v>82</v>
      </c>
      <c r="E6" s="143"/>
      <c r="F6" s="143"/>
      <c r="G6" s="143"/>
      <c r="H6" s="143"/>
      <c r="I6" s="144"/>
      <c r="J6" s="140" t="s">
        <v>115</v>
      </c>
      <c r="K6" s="141"/>
      <c r="L6" s="141"/>
      <c r="M6" s="141"/>
      <c r="N6" s="141"/>
      <c r="O6" s="141"/>
      <c r="P6" s="141"/>
      <c r="Q6" s="141"/>
      <c r="R6" s="141"/>
      <c r="S6" s="141"/>
      <c r="T6" s="141"/>
      <c r="U6" s="142"/>
      <c r="V6" s="165" t="s">
        <v>118</v>
      </c>
      <c r="W6" s="166"/>
      <c r="X6" s="166"/>
      <c r="Y6" s="166"/>
      <c r="Z6" s="166"/>
      <c r="AA6" s="166"/>
      <c r="AB6" s="166"/>
      <c r="AC6" s="166"/>
      <c r="AD6" s="166"/>
      <c r="AE6" s="166"/>
      <c r="AF6" s="166"/>
      <c r="AG6" s="167"/>
      <c r="AH6" s="176" t="s">
        <v>124</v>
      </c>
      <c r="AI6" s="177"/>
      <c r="AJ6" s="177"/>
      <c r="AK6" s="177"/>
      <c r="AL6" s="177"/>
      <c r="AM6" s="177"/>
      <c r="AN6" s="177"/>
      <c r="AO6" s="177"/>
      <c r="AP6" s="177"/>
      <c r="AQ6" s="177"/>
      <c r="AR6" s="177"/>
      <c r="AS6" s="178"/>
      <c r="AT6" s="165" t="s">
        <v>125</v>
      </c>
      <c r="AU6" s="166"/>
      <c r="AV6" s="166"/>
      <c r="AW6" s="166"/>
      <c r="AX6" s="166"/>
      <c r="AY6" s="166"/>
      <c r="AZ6" s="166"/>
      <c r="BA6" s="166"/>
      <c r="BB6" s="166"/>
      <c r="BC6" s="166"/>
      <c r="BD6" s="166"/>
      <c r="BE6" s="167"/>
      <c r="BF6" s="176" t="s">
        <v>141</v>
      </c>
      <c r="BG6" s="177"/>
      <c r="BH6" s="177"/>
      <c r="BI6" s="177"/>
      <c r="BJ6" s="177"/>
      <c r="BK6" s="177"/>
      <c r="BL6" s="177"/>
      <c r="BM6" s="177"/>
      <c r="BN6" s="177"/>
      <c r="BO6" s="177"/>
      <c r="BP6" s="177"/>
      <c r="BQ6" s="178"/>
      <c r="BR6" s="187" t="s">
        <v>142</v>
      </c>
      <c r="BS6" s="188"/>
      <c r="BT6" s="188"/>
      <c r="BU6" s="188"/>
      <c r="BV6" s="188"/>
      <c r="BW6" s="188"/>
      <c r="BX6" s="188"/>
      <c r="BY6" s="188"/>
      <c r="BZ6" s="188"/>
      <c r="CA6" s="188"/>
      <c r="CB6" s="188"/>
      <c r="CC6" s="189"/>
      <c r="CD6" s="176" t="s">
        <v>143</v>
      </c>
      <c r="CE6" s="177"/>
      <c r="CF6" s="177"/>
      <c r="CG6" s="177"/>
      <c r="CH6" s="177"/>
      <c r="CI6" s="177"/>
      <c r="CJ6" s="177"/>
      <c r="CK6" s="177"/>
      <c r="CL6" s="177"/>
      <c r="CM6" s="177"/>
      <c r="CN6" s="177"/>
      <c r="CO6" s="178"/>
    </row>
    <row r="7" spans="1:93" ht="15.75" x14ac:dyDescent="0.25">
      <c r="A7" s="145"/>
      <c r="B7" s="145"/>
      <c r="C7" s="145"/>
      <c r="D7" s="145"/>
      <c r="E7" s="145"/>
      <c r="F7" s="145"/>
      <c r="G7" s="145"/>
      <c r="H7" s="145"/>
      <c r="I7" s="146"/>
      <c r="J7" s="163" t="s">
        <v>83</v>
      </c>
      <c r="K7" s="164"/>
      <c r="L7" s="164"/>
      <c r="M7" s="164"/>
      <c r="N7" s="70" t="s">
        <v>55</v>
      </c>
      <c r="O7" s="70" t="s">
        <v>55</v>
      </c>
      <c r="P7" s="70" t="s">
        <v>55</v>
      </c>
      <c r="Q7" s="69" t="s">
        <v>116</v>
      </c>
      <c r="R7" s="69" t="s">
        <v>116</v>
      </c>
      <c r="S7" s="70" t="s">
        <v>55</v>
      </c>
      <c r="T7" s="69" t="s">
        <v>56</v>
      </c>
      <c r="U7" s="76" t="s">
        <v>56</v>
      </c>
      <c r="V7" s="165" t="s">
        <v>83</v>
      </c>
      <c r="W7" s="166"/>
      <c r="X7" s="166"/>
      <c r="Y7" s="166"/>
      <c r="Z7" s="72" t="s">
        <v>55</v>
      </c>
      <c r="AA7" s="72" t="s">
        <v>55</v>
      </c>
      <c r="AB7" s="72" t="s">
        <v>55</v>
      </c>
      <c r="AC7" s="71" t="s">
        <v>116</v>
      </c>
      <c r="AD7" s="71" t="s">
        <v>116</v>
      </c>
      <c r="AE7" s="72" t="s">
        <v>55</v>
      </c>
      <c r="AF7" s="71" t="s">
        <v>56</v>
      </c>
      <c r="AG7" s="82" t="s">
        <v>56</v>
      </c>
      <c r="AH7" s="179" t="s">
        <v>83</v>
      </c>
      <c r="AI7" s="180"/>
      <c r="AJ7" s="180"/>
      <c r="AK7" s="180"/>
      <c r="AL7" s="34" t="s">
        <v>55</v>
      </c>
      <c r="AM7" s="34" t="s">
        <v>55</v>
      </c>
      <c r="AN7" s="34" t="s">
        <v>55</v>
      </c>
      <c r="AO7" s="33" t="s">
        <v>116</v>
      </c>
      <c r="AP7" s="33" t="s">
        <v>116</v>
      </c>
      <c r="AQ7" s="34" t="s">
        <v>55</v>
      </c>
      <c r="AR7" s="33" t="s">
        <v>56</v>
      </c>
      <c r="AS7" s="79" t="s">
        <v>56</v>
      </c>
      <c r="AT7" s="165" t="s">
        <v>83</v>
      </c>
      <c r="AU7" s="166"/>
      <c r="AV7" s="166"/>
      <c r="AW7" s="166"/>
      <c r="AX7" s="72" t="s">
        <v>55</v>
      </c>
      <c r="AY7" s="72" t="s">
        <v>55</v>
      </c>
      <c r="AZ7" s="72" t="s">
        <v>55</v>
      </c>
      <c r="BA7" s="71" t="s">
        <v>116</v>
      </c>
      <c r="BB7" s="71" t="s">
        <v>116</v>
      </c>
      <c r="BC7" s="72" t="s">
        <v>55</v>
      </c>
      <c r="BD7" s="71" t="s">
        <v>56</v>
      </c>
      <c r="BE7" s="82" t="s">
        <v>56</v>
      </c>
      <c r="BF7" s="179" t="s">
        <v>83</v>
      </c>
      <c r="BG7" s="180"/>
      <c r="BH7" s="180"/>
      <c r="BI7" s="180"/>
      <c r="BJ7" s="34" t="s">
        <v>55</v>
      </c>
      <c r="BK7" s="34" t="s">
        <v>55</v>
      </c>
      <c r="BL7" s="34" t="s">
        <v>55</v>
      </c>
      <c r="BM7" s="33" t="s">
        <v>116</v>
      </c>
      <c r="BN7" s="33" t="s">
        <v>116</v>
      </c>
      <c r="BO7" s="34" t="s">
        <v>55</v>
      </c>
      <c r="BP7" s="33" t="s">
        <v>56</v>
      </c>
      <c r="BQ7" s="79" t="s">
        <v>56</v>
      </c>
      <c r="BR7" s="165" t="s">
        <v>83</v>
      </c>
      <c r="BS7" s="166"/>
      <c r="BT7" s="166"/>
      <c r="BU7" s="166"/>
      <c r="BV7" s="72" t="s">
        <v>55</v>
      </c>
      <c r="BW7" s="72" t="s">
        <v>55</v>
      </c>
      <c r="BX7" s="72" t="s">
        <v>55</v>
      </c>
      <c r="BY7" s="71" t="s">
        <v>116</v>
      </c>
      <c r="BZ7" s="71" t="s">
        <v>116</v>
      </c>
      <c r="CA7" s="72" t="s">
        <v>55</v>
      </c>
      <c r="CB7" s="71" t="s">
        <v>56</v>
      </c>
      <c r="CC7" s="82" t="s">
        <v>56</v>
      </c>
      <c r="CD7" s="179" t="s">
        <v>83</v>
      </c>
      <c r="CE7" s="180"/>
      <c r="CF7" s="180"/>
      <c r="CG7" s="180"/>
      <c r="CH7" s="34" t="s">
        <v>55</v>
      </c>
      <c r="CI7" s="34" t="s">
        <v>55</v>
      </c>
      <c r="CJ7" s="34" t="s">
        <v>55</v>
      </c>
      <c r="CK7" s="33" t="s">
        <v>116</v>
      </c>
      <c r="CL7" s="33" t="s">
        <v>116</v>
      </c>
      <c r="CM7" s="34" t="s">
        <v>55</v>
      </c>
      <c r="CN7" s="33" t="s">
        <v>56</v>
      </c>
      <c r="CO7" s="79" t="s">
        <v>56</v>
      </c>
    </row>
    <row r="8" spans="1:93" ht="53.25" customHeight="1" x14ac:dyDescent="0.25">
      <c r="A8" s="139" t="s">
        <v>211</v>
      </c>
      <c r="B8" s="139" t="s">
        <v>126</v>
      </c>
      <c r="C8" s="139" t="s">
        <v>127</v>
      </c>
      <c r="D8" s="139" t="s">
        <v>77</v>
      </c>
      <c r="E8" s="139" t="s">
        <v>78</v>
      </c>
      <c r="F8" s="139" t="s">
        <v>128</v>
      </c>
      <c r="G8" s="139" t="s">
        <v>129</v>
      </c>
      <c r="H8" s="139" t="s">
        <v>130</v>
      </c>
      <c r="I8" s="174" t="s">
        <v>131</v>
      </c>
      <c r="J8" s="159" t="s">
        <v>123</v>
      </c>
      <c r="K8" s="154" t="s">
        <v>144</v>
      </c>
      <c r="L8" s="147" t="s">
        <v>135</v>
      </c>
      <c r="M8" s="203" t="s">
        <v>81</v>
      </c>
      <c r="N8" s="155" t="s">
        <v>137</v>
      </c>
      <c r="O8" s="161" t="s">
        <v>57</v>
      </c>
      <c r="P8" s="154" t="s">
        <v>103</v>
      </c>
      <c r="Q8" s="154" t="s">
        <v>119</v>
      </c>
      <c r="R8" s="154" t="s">
        <v>120</v>
      </c>
      <c r="S8" s="154" t="s">
        <v>86</v>
      </c>
      <c r="T8" s="155" t="s">
        <v>121</v>
      </c>
      <c r="U8" s="157" t="s">
        <v>122</v>
      </c>
      <c r="V8" s="168" t="s">
        <v>132</v>
      </c>
      <c r="W8" s="169" t="s">
        <v>133</v>
      </c>
      <c r="X8" s="170" t="s">
        <v>136</v>
      </c>
      <c r="Y8" s="172" t="s">
        <v>81</v>
      </c>
      <c r="Z8" s="151" t="s">
        <v>137</v>
      </c>
      <c r="AA8" s="175" t="s">
        <v>134</v>
      </c>
      <c r="AB8" s="169" t="s">
        <v>103</v>
      </c>
      <c r="AC8" s="169" t="s">
        <v>138</v>
      </c>
      <c r="AD8" s="169" t="s">
        <v>139</v>
      </c>
      <c r="AE8" s="169" t="s">
        <v>140</v>
      </c>
      <c r="AF8" s="151" t="s">
        <v>121</v>
      </c>
      <c r="AG8" s="152" t="s">
        <v>122</v>
      </c>
      <c r="AH8" s="181" t="s">
        <v>123</v>
      </c>
      <c r="AI8" s="182" t="s">
        <v>64</v>
      </c>
      <c r="AJ8" s="191" t="s">
        <v>80</v>
      </c>
      <c r="AK8" s="192" t="s">
        <v>81</v>
      </c>
      <c r="AL8" s="182" t="s">
        <v>65</v>
      </c>
      <c r="AM8" s="183" t="s">
        <v>57</v>
      </c>
      <c r="AN8" s="182" t="s">
        <v>103</v>
      </c>
      <c r="AO8" s="182" t="s">
        <v>119</v>
      </c>
      <c r="AP8" s="182" t="s">
        <v>120</v>
      </c>
      <c r="AQ8" s="182" t="s">
        <v>86</v>
      </c>
      <c r="AR8" s="184" t="s">
        <v>121</v>
      </c>
      <c r="AS8" s="185" t="s">
        <v>122</v>
      </c>
      <c r="AT8" s="168" t="s">
        <v>123</v>
      </c>
      <c r="AU8" s="169" t="s">
        <v>64</v>
      </c>
      <c r="AV8" s="170" t="s">
        <v>80</v>
      </c>
      <c r="AW8" s="172" t="s">
        <v>81</v>
      </c>
      <c r="AX8" s="151" t="s">
        <v>65</v>
      </c>
      <c r="AY8" s="175" t="s">
        <v>57</v>
      </c>
      <c r="AZ8" s="169" t="s">
        <v>103</v>
      </c>
      <c r="BA8" s="169" t="s">
        <v>119</v>
      </c>
      <c r="BB8" s="169" t="s">
        <v>120</v>
      </c>
      <c r="BC8" s="169" t="s">
        <v>86</v>
      </c>
      <c r="BD8" s="151" t="s">
        <v>121</v>
      </c>
      <c r="BE8" s="152" t="s">
        <v>122</v>
      </c>
      <c r="BF8" s="181" t="s">
        <v>123</v>
      </c>
      <c r="BG8" s="182" t="s">
        <v>64</v>
      </c>
      <c r="BH8" s="191" t="s">
        <v>80</v>
      </c>
      <c r="BI8" s="192" t="s">
        <v>81</v>
      </c>
      <c r="BJ8" s="182" t="s">
        <v>65</v>
      </c>
      <c r="BK8" s="183" t="s">
        <v>57</v>
      </c>
      <c r="BL8" s="182" t="s">
        <v>103</v>
      </c>
      <c r="BM8" s="182" t="s">
        <v>119</v>
      </c>
      <c r="BN8" s="182" t="s">
        <v>120</v>
      </c>
      <c r="BO8" s="182" t="s">
        <v>86</v>
      </c>
      <c r="BP8" s="184" t="s">
        <v>121</v>
      </c>
      <c r="BQ8" s="185" t="s">
        <v>122</v>
      </c>
      <c r="BR8" s="168" t="s">
        <v>123</v>
      </c>
      <c r="BS8" s="169" t="s">
        <v>64</v>
      </c>
      <c r="BT8" s="170" t="s">
        <v>80</v>
      </c>
      <c r="BU8" s="172" t="s">
        <v>81</v>
      </c>
      <c r="BV8" s="151" t="s">
        <v>65</v>
      </c>
      <c r="BW8" s="175" t="s">
        <v>57</v>
      </c>
      <c r="BX8" s="169" t="s">
        <v>103</v>
      </c>
      <c r="BY8" s="169" t="s">
        <v>119</v>
      </c>
      <c r="BZ8" s="169" t="s">
        <v>120</v>
      </c>
      <c r="CA8" s="169" t="s">
        <v>86</v>
      </c>
      <c r="CB8" s="151" t="s">
        <v>121</v>
      </c>
      <c r="CC8" s="152" t="s">
        <v>122</v>
      </c>
      <c r="CD8" s="181" t="s">
        <v>123</v>
      </c>
      <c r="CE8" s="182" t="s">
        <v>64</v>
      </c>
      <c r="CF8" s="191" t="s">
        <v>80</v>
      </c>
      <c r="CG8" s="192" t="s">
        <v>81</v>
      </c>
      <c r="CH8" s="182" t="s">
        <v>65</v>
      </c>
      <c r="CI8" s="183" t="s">
        <v>57</v>
      </c>
      <c r="CJ8" s="182" t="s">
        <v>103</v>
      </c>
      <c r="CK8" s="182" t="s">
        <v>119</v>
      </c>
      <c r="CL8" s="182" t="s">
        <v>120</v>
      </c>
      <c r="CM8" s="182" t="s">
        <v>86</v>
      </c>
      <c r="CN8" s="184" t="s">
        <v>121</v>
      </c>
      <c r="CO8" s="185" t="s">
        <v>122</v>
      </c>
    </row>
    <row r="9" spans="1:93" ht="47.25" customHeight="1" x14ac:dyDescent="0.25">
      <c r="A9" s="139"/>
      <c r="B9" s="139"/>
      <c r="C9" s="139"/>
      <c r="D9" s="139"/>
      <c r="E9" s="139"/>
      <c r="F9" s="139"/>
      <c r="G9" s="139"/>
      <c r="H9" s="139"/>
      <c r="I9" s="174"/>
      <c r="J9" s="160"/>
      <c r="K9" s="148"/>
      <c r="L9" s="148"/>
      <c r="M9" s="193"/>
      <c r="N9" s="156"/>
      <c r="O9" s="162"/>
      <c r="P9" s="148"/>
      <c r="Q9" s="148"/>
      <c r="R9" s="148"/>
      <c r="S9" s="148"/>
      <c r="T9" s="156"/>
      <c r="U9" s="158"/>
      <c r="V9" s="168"/>
      <c r="W9" s="169"/>
      <c r="X9" s="171"/>
      <c r="Y9" s="173"/>
      <c r="Z9" s="151"/>
      <c r="AA9" s="175"/>
      <c r="AB9" s="169"/>
      <c r="AC9" s="169"/>
      <c r="AD9" s="169"/>
      <c r="AE9" s="169"/>
      <c r="AF9" s="151"/>
      <c r="AG9" s="153"/>
      <c r="AH9" s="181"/>
      <c r="AI9" s="182"/>
      <c r="AJ9" s="148"/>
      <c r="AK9" s="193"/>
      <c r="AL9" s="182"/>
      <c r="AM9" s="183"/>
      <c r="AN9" s="182"/>
      <c r="AO9" s="182"/>
      <c r="AP9" s="182"/>
      <c r="AQ9" s="182"/>
      <c r="AR9" s="184"/>
      <c r="AS9" s="186"/>
      <c r="AT9" s="168"/>
      <c r="AU9" s="169"/>
      <c r="AV9" s="171"/>
      <c r="AW9" s="173"/>
      <c r="AX9" s="151"/>
      <c r="AY9" s="175"/>
      <c r="AZ9" s="169"/>
      <c r="BA9" s="169"/>
      <c r="BB9" s="169"/>
      <c r="BC9" s="169"/>
      <c r="BD9" s="151"/>
      <c r="BE9" s="153"/>
      <c r="BF9" s="181"/>
      <c r="BG9" s="182"/>
      <c r="BH9" s="148"/>
      <c r="BI9" s="193"/>
      <c r="BJ9" s="182"/>
      <c r="BK9" s="183"/>
      <c r="BL9" s="182"/>
      <c r="BM9" s="182"/>
      <c r="BN9" s="182"/>
      <c r="BO9" s="182"/>
      <c r="BP9" s="184"/>
      <c r="BQ9" s="186"/>
      <c r="BR9" s="168"/>
      <c r="BS9" s="169"/>
      <c r="BT9" s="171"/>
      <c r="BU9" s="173"/>
      <c r="BV9" s="151"/>
      <c r="BW9" s="175"/>
      <c r="BX9" s="169"/>
      <c r="BY9" s="169"/>
      <c r="BZ9" s="169"/>
      <c r="CA9" s="169"/>
      <c r="CB9" s="151"/>
      <c r="CC9" s="153"/>
      <c r="CD9" s="181"/>
      <c r="CE9" s="182"/>
      <c r="CF9" s="148"/>
      <c r="CG9" s="193"/>
      <c r="CH9" s="182"/>
      <c r="CI9" s="183"/>
      <c r="CJ9" s="182"/>
      <c r="CK9" s="182"/>
      <c r="CL9" s="182"/>
      <c r="CM9" s="182"/>
      <c r="CN9" s="184"/>
      <c r="CO9" s="186"/>
    </row>
    <row r="10" spans="1:93" x14ac:dyDescent="0.25">
      <c r="A10" s="65"/>
      <c r="B10" s="20">
        <v>0</v>
      </c>
      <c r="C10" s="92">
        <f>+B10*12</f>
        <v>0</v>
      </c>
      <c r="D10" s="2"/>
      <c r="E10" s="2"/>
      <c r="F10" s="2"/>
      <c r="G10" s="2"/>
      <c r="H10" s="2"/>
      <c r="I10" s="74"/>
      <c r="J10" s="77">
        <v>0</v>
      </c>
      <c r="K10" s="53" t="str" cm="1">
        <f t="array" ref="K10">_xlfn.IFS(AND(J10&gt;9360, J10&lt;=20000), "FASCIA 1",IF(J10&gt;20000, J10&lt;=35000), "FASCIA 2", OR(J10&lt;=9360, J10&gt;35000), "ISEE non ammissibile")</f>
        <v>ISEE non ammissibile</v>
      </c>
      <c r="L10" s="5">
        <v>0</v>
      </c>
      <c r="M10" s="54" t="str">
        <f>IF(L10&gt;0,(C10/L10), "ND")</f>
        <v>ND</v>
      </c>
      <c r="N10" s="62" t="str" cm="1">
        <f t="array" ref="N10">_xlfn.IFS(AND(K10="FASCIA 1",M10&gt;30%), "alloggio non assegnabile", IF(K10="FASCIA 2",M10&gt;40%), "alloggio non assegnabile", IF(K10="FASCIA 1", M10&lt;=15%), "contributo non applicabile", IF(K10="FASCIA 2", M10&lt;=20%), "contributo non applicabile", IF(K10="FASCIA 1", M10 &gt;15%), "contributo Fascia 1", IF(K10="FASCIA 2", M10&gt;20%), "contributo Fascia 2", IF(K10="ISEE non ammissibile",L10&gt;=0), "ISEE non ammissibile")</f>
        <v>ISEE non ammissibile</v>
      </c>
      <c r="O10" s="63">
        <f>IF(N10="contributo Fascia 1",(C10-(L10*0.15))/12,IF(N10="contributo Fascia 2",(C10-(L10*0.2))/12,0))</f>
        <v>0</v>
      </c>
      <c r="P10" s="51" t="str">
        <f>+IF(Q10=O10,"verificato","non verificato")</f>
        <v>verificato</v>
      </c>
      <c r="Q10" s="21">
        <v>0</v>
      </c>
      <c r="R10" s="2">
        <v>0</v>
      </c>
      <c r="S10" s="55">
        <f>IF(R10&gt;12,"superamento soglia anno",R10*Q10)</f>
        <v>0</v>
      </c>
      <c r="T10" s="56" cm="1">
        <f t="array" ref="T10">_xlfn.IFS(AND(N10="contributo Fascia 1",(O10*R10)&gt;=2000), 2000, IF(N10="contributo Fascia 2",(O10*R10)&gt;=1500), 1500, IF(N10="contributo Fascia 1",(O10*R10)&lt;2000),(O10*R10), IF(N10="contributo Fascia 2",(O10*R10)&lt;1500),(O10*R10), IF(N10="ISEE non ammissibile",(O10*R10)=0),0, IF(N10="alloggio non assegnabile", (O10*R10)=0),0, IF(N10="contributo non applicabile",(O10*R10)=0),0)</f>
        <v>0</v>
      </c>
      <c r="U10" s="78" cm="1">
        <f t="array" ref="U10">_xlfn.IFS(AND(N10="contributo Fascia 1",(Q10*R10)&gt;2000), 2000-T10, IF(N10="contributo Fascia 2",(Q10*R10)&gt;1500), 1500-T10, IF(N10="contributo Fascia 1",(Q10*R10)&lt;2000),2000-(Q10*R10), IF(N10="contributo Fascia 2",(Q10*R10)&lt;1500),1500-(Q10*R10), IF(N10="ISEE non ammissibile",(Q10*R10)=0),0, IF(N10="alloggio non assegnabile", (Q10*R10)=0),0, IF(N10="contributo non applicabile",(Q10*R10)=0),0)</f>
        <v>0</v>
      </c>
      <c r="V10" s="77">
        <v>0</v>
      </c>
      <c r="W10" s="53" t="e" cm="1">
        <f t="array" ref="W10">_xlfn.IFS(AND(V10&gt;9360, V10&lt;=20000), "FASCIA 1",IF(V10&gt;20000, V10&lt;=35000), "FASCIA 2")</f>
        <v>#N/A</v>
      </c>
      <c r="X10" s="5">
        <v>0</v>
      </c>
      <c r="Y10" s="54" t="str">
        <f>IF(X10&gt;0,(C10/X10), "ND")</f>
        <v>ND</v>
      </c>
      <c r="Z10" s="62" t="e" cm="1">
        <f t="array" ref="Z10">_xlfn.IFS(IF(W10="FASCIA 1", Y10&lt;=15%), "contributo non applicabile", IF(W10="FASCIA 2", Y10&lt;=20%), "contributo non applicabile", IF(W10="FASCIA 1", Y10 &gt;15%), "contributo Fascia 1", IF(W10="FASCIA 2", Y10&gt;20%), "contributo Fascia 2", IF(W10="ISEE non ammissibile",X10&gt;=0), "ISEE non ammissibile")</f>
        <v>#N/A</v>
      </c>
      <c r="AA10" s="63" t="e">
        <f>IF(Z10="contributo Fascia 1",(C10-(X10*0.15))/12,IF(Z10="contributo Fascia 2",(C10-(X10*0.2))/12,0))</f>
        <v>#N/A</v>
      </c>
      <c r="AB10" s="51" t="e">
        <f>+IF(AC10=AA10,"verificato","non verificato")</f>
        <v>#N/A</v>
      </c>
      <c r="AC10" s="21">
        <v>0</v>
      </c>
      <c r="AD10" s="2">
        <v>12</v>
      </c>
      <c r="AE10" s="55">
        <f>IF(AD10&gt;12,"superamento soglia anno",AD10*AC10)</f>
        <v>0</v>
      </c>
      <c r="AF10" s="56" t="e" cm="1">
        <f t="array" ref="AF10">_xlfn.IFS(AND(Z10="contributo Fascia 1",(AA10*AD10)&gt;=2000), 2000, IF(Z10="contributo Fascia 2",(AA10*AD10)&gt;=1500), 1500, IF(Z10="contributo Fascia 1",(AA10*AD10)&lt;2000),(AA10*AD10), IF(Z10="contributo Fascia 2",(AA10*AD10)&lt;1500),(AA10*AD10), IF(Z10="ISEE non ammissibile",(AA10*AD10)=0),0, IF(Z10="alloggio non assegnabile", (AA10*AD10)=0),0, IF(Z10="contributo non applicabile",(AA10*AD10)=0),0)</f>
        <v>#N/A</v>
      </c>
      <c r="AG10" s="78" t="e" cm="1">
        <f t="array" ref="AG10">_xlfn.IFS(AND(Z10="contributo Fascia 1",(AC10*AD10)&gt;2000), 2000-AF10, IF(Z10="contributo Fascia 2",(AC10*AD10)&gt;1500), 1500-AF10, IF(Z10="contributo Fascia 1",(AC10*AD10)&lt;2000),2000-(AC10*AD10), IF(Z10="contributo Fascia 2",(AC10*AD10)&lt;1500),1500-(AC10*AD10), IF(Z10="ISEE non ammissibile",(AC10*AD10)=0),0, IF(Z10="alloggio non assegnabile", (AC10*AD10)=0),0, IF(Z10="contributo non applicabile",(AC10*AD10)=0),0)</f>
        <v>#N/A</v>
      </c>
      <c r="AH10" s="75">
        <v>0</v>
      </c>
      <c r="AI10" s="53" t="e" cm="1">
        <f t="array" ref="AI10">_xlfn.IFS(AND(AH10&gt;9360, AH10&lt;=20000), "FASCIA 1",IF(AH10&gt;20000, AH10&lt;=35000), "FASCIA 2")</f>
        <v>#N/A</v>
      </c>
      <c r="AJ10" s="5">
        <v>0</v>
      </c>
      <c r="AK10" s="54" t="str">
        <f>IF(AJ10&gt;0,(C10/AJ10), "ND")</f>
        <v>ND</v>
      </c>
      <c r="AL10" s="62" t="e" cm="1">
        <f t="array" ref="AL10">_xlfn.IFS(IF(AI10="FASCIA 1", AK10&lt;=15%), "contributo non applicabile", IF(AI10="FASCIA 2", AK10&lt;=20%), "contributo non applicabile", IF(AI10="FASCIA 1", AK10 &gt;15%), "contributo Fascia 1", IF(AI10="FASCIA 2", AK10&gt;20%), "contributo Fascia 2", IF(AI10="ISEE non ammissibile",AJ10&gt;=0), "ISEE non ammissibile")</f>
        <v>#N/A</v>
      </c>
      <c r="AM10" s="51" t="e">
        <f>IF(AL10="contributo Fascia 1",(C10-(AJ10*0.15))/12,IF(AL10="contributo Fascia 2",(C10-(AJ10*0.2))/12,0))</f>
        <v>#N/A</v>
      </c>
      <c r="AN10" s="51" t="e">
        <f>+IF(AO10=AM10,"verificato","non verificato")</f>
        <v>#N/A</v>
      </c>
      <c r="AO10" s="21">
        <v>0</v>
      </c>
      <c r="AP10" s="2">
        <v>0</v>
      </c>
      <c r="AQ10" s="55">
        <f>IF(AP10&gt;12,"superamento soglia anno",AP10*AO10)</f>
        <v>0</v>
      </c>
      <c r="AR10" s="56" t="e" cm="1">
        <f t="array" ref="AR10">_xlfn.IFS(AND(AL10="contributo Fascia 1",(AM10*AP10)&gt;=2000), 2000, IF(AL10="contributo Fascia 2",(AM10*AP10)&gt;=1500), 1500, IF(AL10="contributo Fascia 1",(AM10*AP10)&lt;2000),(AM10*AP10), IF(AL10="contributo Fascia 2",(AM10*AP10)&lt;1500),(AM10*AP10), IF(AL10="ISEE non ammissibile",(AM10*AP10)=0),0, IF(AL10="alloggio non assegnabile", (AM10*AP10)=0),0, IF(AL10="contributo non applicabile",(AM10*AP10)=0),0)</f>
        <v>#N/A</v>
      </c>
      <c r="AS10" s="78" t="e" cm="1">
        <f t="array" ref="AS10">_xlfn.IFS(AND(AL10="contributo Fascia 1",(AO10*AP10)&gt;2000), 2000-AR10, IF(AL10="contributo Fascia 2",(AO10*AP10)&gt;1500), 1500-AR10, IF(AL10="contributo Fascia 1",(AO10*AP10)&lt;2000),2000-(AO10*AP10), IF(AL10="contributo Fascia 2",(AO10*AP10)&lt;1500),1500-(AO10*AP10), IF(AL10="ISEE non ammissibile",(AO10*AP10)=0),0, IF(AL10="alloggio non assegnabile", (AO10*AP10)=0),0, IF(AL10="contributo non applicabile",(AO10*AP10)=0),0)</f>
        <v>#N/A</v>
      </c>
      <c r="AT10" s="77">
        <v>0</v>
      </c>
      <c r="AU10" s="53" t="e" cm="1">
        <f t="array" ref="AU10">_xlfn.IFS(AND(AT10&gt;9360, AT10&lt;=20000), "FASCIA 1",IF(AT10&gt;20000, AT10&lt;=35000), "FASCIA 2")</f>
        <v>#N/A</v>
      </c>
      <c r="AV10" s="5">
        <v>0</v>
      </c>
      <c r="AW10" s="54" t="str">
        <f>IF(AV10&gt;0,(C10/AV10), "ND")</f>
        <v>ND</v>
      </c>
      <c r="AX10" s="62" t="e" cm="1">
        <f t="array" ref="AX10">_xlfn.IFS(IF(AU10="FASCIA 1", AW10&lt;=15%), "contributo non applicabile", IF(AU10="FASCIA 2", AW10&lt;=20%), "contributo non applicabile", IF(AU10="FASCIA 1", AW10 &gt;15%), "contributo Fascia 1", IF(AU10="FASCIA 2", AW10&gt;20%), "contributo Fascia 2", IF(AU10="ISEE non ammissibile",AV10&gt;=0), "ISEE non ammissibile")</f>
        <v>#N/A</v>
      </c>
      <c r="AY10" s="63" t="e">
        <f>IF(AX10="contributo Fascia 1",(C10-(AV10*0.15))/12,IF(AX10="contributo Fascia 2",(C10-(AV10*0.2))/12,0))</f>
        <v>#N/A</v>
      </c>
      <c r="AZ10" s="51" t="e">
        <f>+IF(BA10=AY10,"verificato","non verificato")</f>
        <v>#N/A</v>
      </c>
      <c r="BA10" s="21">
        <v>0</v>
      </c>
      <c r="BB10" s="2">
        <v>0</v>
      </c>
      <c r="BC10" s="55">
        <f>IF(BB10&gt;12,"superamento soglia anno",BB10*BA10)</f>
        <v>0</v>
      </c>
      <c r="BD10" s="56" t="e" cm="1">
        <f t="array" ref="BD10">_xlfn.IFS(AND(AX10="contributo Fascia 1",(AY10*BB10)&gt;=2000), 2000, IF(AX10="contributo Fascia 2",(AY10*BB10)&gt;=1500), 1500, IF(AX10="contributo Fascia 1",(AY10*BB10)&lt;2000),(AY10*BB10), IF(AX10="contributo Fascia 2",(AY10*BB10)&lt;1500),(AY10*BB10), IF(AX10="ISEE non ammissibile",(AY10*BB10)=0),0, IF(AX10="alloggio non assegnabile", (AY10*BB10)=0),0, IF(AX10="contributo non applicabile",(AY10*BB10)=0),0)</f>
        <v>#N/A</v>
      </c>
      <c r="BE10" s="78" t="e" cm="1">
        <f t="array" ref="BE10">_xlfn.IFS(AND(AX10="contributo Fascia 1",(BA10*BB10)&gt;2000), 2000-BD10, IF(AX10="contributo Fascia 2",(BA10*BB10)&gt;1500), 1500-BD10, IF(AX10="contributo Fascia 1",(BA10*BB10)&lt;2000),2000-(BA10*BB10), IF(AX10="contributo Fascia 2",(BA10*BB10)&lt;1500),1500-(BA10*BB10), IF(AX10="ISEE non ammissibile",(BA10*BB10)=0),0, IF(AX10="alloggio non assegnabile", (BA10*BB10)=0),0, IF(AX10="contributo non applicabile",(BA10*BB10)=0),0)</f>
        <v>#N/A</v>
      </c>
      <c r="BF10" s="75">
        <v>0</v>
      </c>
      <c r="BG10" s="53" t="e" cm="1">
        <f t="array" ref="BG10">_xlfn.IFS(AND(BF10&gt;9360, BF10&lt;=20000), "FASCIA 1",IF(BF10&gt;20000, BF10&lt;=35000), "FASCIA 2")</f>
        <v>#N/A</v>
      </c>
      <c r="BH10" s="5">
        <v>0</v>
      </c>
      <c r="BI10" s="54" t="str">
        <f>IF(BH10&gt;0,(C10/BH10), "ND")</f>
        <v>ND</v>
      </c>
      <c r="BJ10" s="62" t="e" cm="1">
        <f t="array" ref="BJ10">_xlfn.IFS(IF(BG10="FASCIA 1", BI10&lt;=15%), "contributo non applicabile", IF(BG10="FASCIA 2", BI10&lt;=20%), "contributo non applicabile", IF(BG10="FASCIA 1", BI10 &gt;15%), "contributo Fascia 1", IF(BG10="FASCIA 2", BI10&gt;20%), "contributo Fascia 2", IF(BG10="ISEE non ammissibile",BH10&gt;=0), "ISEE non ammissibile")</f>
        <v>#N/A</v>
      </c>
      <c r="BK10" s="63" t="e">
        <f>IF(BJ10="contributo Fascia 1",(C10-(BH10*0.15))/12,IF(BJ10="contributo Fascia 2",(C10-(BH10*0.2))/12,0))</f>
        <v>#N/A</v>
      </c>
      <c r="BL10" s="51" t="e">
        <f>+IF(BM10=BK10,"verificato","non verificato")</f>
        <v>#N/A</v>
      </c>
      <c r="BM10" s="21">
        <v>0</v>
      </c>
      <c r="BN10" s="2">
        <v>0</v>
      </c>
      <c r="BO10" s="55">
        <f>IF(BN10&gt;12,"superamento soglia anno",BN10*BM10)</f>
        <v>0</v>
      </c>
      <c r="BP10" s="56" t="e" cm="1">
        <f t="array" ref="BP10">_xlfn.IFS(AND(BJ10="contributo Fascia 1",(BK10*BN10)&gt;=2000), 2000, IF(BJ10="contributo Fascia 2",(BK10*BN10)&gt;=1500), 1500, IF(BJ10="contributo Fascia 1",(BK10*BN10)&lt;2000),(BK10*BN10), IF(BJ10="contributo Fascia 2",(BK10*BN10)&lt;1500),(BK10*BN10), IF(BJ10="ISEE non ammissibile",(BK10*BN10)=0),0, IF(BJ10="alloggio non assegnabile", (BK10*BN10)=0),0, IF(BJ10="contributo non applicabile",(BK10*BN10)=0),0)</f>
        <v>#N/A</v>
      </c>
      <c r="BQ10" s="78" t="e" cm="1">
        <f t="array" ref="BQ10">_xlfn.IFS(AND(BJ10="contributo Fascia 1",(BM10*BN10)&gt;2000), 2000-BP10, IF(BJ10="contributo Fascia 2",(BM10*BN10)&gt;1500), 1500-BP10, IF(BJ10="contributo Fascia 1",(BM10*BN10)&lt;2000),2000-(BM10*BN10), IF(BJ10="contributo Fascia 2",(BM10*BN10)&lt;1500),1500-(BM10*BN10), IF(BJ10="ISEE non ammissibile",(BM10*BN10)=0),0, IF(BJ10="alloggio non assegnabile", (BM10*BN10)=0),0, IF(BJ10="contributo non applicabile",(BM10*BN10)=0),0)</f>
        <v>#N/A</v>
      </c>
      <c r="BR10" s="77">
        <v>0</v>
      </c>
      <c r="BS10" s="53" t="e" cm="1">
        <f t="array" ref="BS10">_xlfn.IFS(AND(BR10&gt;9360, BR10&lt;=20000), "FASCIA 1",IF(BR10&gt;20000, BR10&lt;=35000), "FASCIA 2")</f>
        <v>#N/A</v>
      </c>
      <c r="BT10" s="5">
        <v>0</v>
      </c>
      <c r="BU10" s="54" t="str">
        <f>IF(BT10&gt;0,(C10/BT10), "ND")</f>
        <v>ND</v>
      </c>
      <c r="BV10" s="62" t="e" cm="1">
        <f t="array" ref="BV10">_xlfn.IFS(IF(BS10="FASCIA 1", BU10&lt;=15%), "contributo non applicabile", IF(BS10="FASCIA 2", BU10&lt;=20%), "contributo non applicabile", IF(BS10="FASCIA 1", BU10 &gt;15%), "contributo Fascia 1", IF(BS10="FASCIA 2", BU10&gt;20%), "contributo Fascia 2", IF(BS10="ISEE non ammissibile",BT10&gt;=0), "ISEE non ammissibile")</f>
        <v>#N/A</v>
      </c>
      <c r="BW10" s="63" t="e">
        <f>IF(BV10="contributo Fascia 1",((C10-(BT10*0.15))/12)/2,IF(BV10="contributo Fascia 2",((C10-(BT10*0.2))/12)/2,0))</f>
        <v>#N/A</v>
      </c>
      <c r="BX10" s="51" t="e">
        <f>+IF(BY10=BW10,"verificato","non verificato")</f>
        <v>#N/A</v>
      </c>
      <c r="BY10" s="21">
        <v>0</v>
      </c>
      <c r="BZ10" s="2">
        <v>0</v>
      </c>
      <c r="CA10" s="55">
        <f>IF(BZ10&gt;12,"superamento soglia anno",BZ10*BY10)</f>
        <v>0</v>
      </c>
      <c r="CB10" s="56" t="e" cm="1">
        <f t="array" ref="CB10">_xlfn.IFS(AND(BV10="contributo Fascia 1",(BW10*BZ10)&gt;=2000), 2000, IF(BV10="contributo Fascia 2",(BW10*BZ10)&gt;=1500), 1500, IF(BV10="contributo Fascia 1",(BW10*BZ10)&lt;2000),(BW10*BZ10), IF(BV10="contributo Fascia 2",(BW10*BZ10)&lt;1500),(BW10*BZ10), IF(BV10="ISEE non ammissibile",(BW10*BZ10)=0),0, IF(BV10="alloggio non assegnabile", (BW10*BZ10)=0),0, IF(BV10="contributo non applicabile",(BW10*BZ10)=0),0)</f>
        <v>#N/A</v>
      </c>
      <c r="CC10" s="78" t="e" cm="1">
        <f t="array" ref="CC10">_xlfn.IFS(AND(BV10="contributo Fascia 1",(BY10*BZ10)&gt;2000), 2000-CB10, IF(BV10="contributo Fascia 2",(BY10*BZ10)&gt;1500), 1500-CB10, IF(BV10="contributo Fascia 1",(BY10*BZ10)&lt;2000),2000-(BY10*BZ10), IF(BV10="contributo Fascia 2",(BY10*BZ10)&lt;1500),1500-(BY10*BZ10), IF(BV10="ISEE non ammissibile",(BY10*BZ10)=0),0, IF(BV10="alloggio non assegnabile", (BY10*BZ10)=0),0, IF(BV10="contributo non applicabile",(BY10*BZ10)=0),0)</f>
        <v>#N/A</v>
      </c>
      <c r="CD10" s="75">
        <v>0</v>
      </c>
      <c r="CE10" s="53" t="e" cm="1">
        <f t="array" ref="CE10">_xlfn.IFS(AND(CD10&gt;9360, CD10&lt;=20000), "FASCIA 1",IF(CD10&gt;20000, CD10&lt;=35000), "FASCIA 2")</f>
        <v>#N/A</v>
      </c>
      <c r="CF10" s="5">
        <v>0</v>
      </c>
      <c r="CG10" s="54" t="str">
        <f>IF(CF10&gt;0,(C10/CF10), "ND")</f>
        <v>ND</v>
      </c>
      <c r="CH10" s="62" t="e" cm="1">
        <f t="array" ref="CH10">_xlfn.IFS(IF(CE10="FASCIA 1", CG10&lt;=15%), "contributo non applicabile", IF(CE10="FASCIA 2", CG10&lt;=20%), "contributo non applicabile", IF(CE10="FASCIA 1", CG10 &gt;15%), "contributo Fascia 1", IF(CE10="FASCIA 2", CG10&gt;20%), "contributo Fascia 2", IF(CE10="ISEE non ammissibile",CF10&gt;=0), "ISEE non ammissibile")</f>
        <v>#N/A</v>
      </c>
      <c r="CI10" s="63" t="e">
        <f>IF(CH10="contributo Fascia 1",((C10-(CF10*0.15))/12)/2,IF(CH10="contributo Fascia 2",((C10-(CF10*0.2))/12)/2,0))</f>
        <v>#N/A</v>
      </c>
      <c r="CJ10" s="51" t="e">
        <f>+IF(CK10=CI10,"verificato","non verificato")</f>
        <v>#N/A</v>
      </c>
      <c r="CK10" s="21">
        <v>0</v>
      </c>
      <c r="CL10" s="2">
        <v>0</v>
      </c>
      <c r="CM10" s="55">
        <f>IF(CL10&gt;12,"superamento soglia anno",CL10*CK10)</f>
        <v>0</v>
      </c>
      <c r="CN10" s="56" t="e" cm="1">
        <f t="array" ref="CN10">_xlfn.IFS(AND(CH10="contributo Fascia 1",(CI10*CL10)&gt;=2000), 2000, IF(CH10="contributo Fascia 2",(CI10*CL10)&gt;=1500), 1500, IF(CH10="contributo Fascia 1",(CI10*CL10)&lt;2000),(CI10*CL10), IF(CH10="contributo Fascia 2",(CI10*CL10)&lt;1500),(CI10*CL10), IF(CH10="ISEE non ammissibile",(CI10*CL10)=0),0, IF(CH10="alloggio non assegnabile", (CI10*CL10)=0),0, IF(CH10="contributo non applicabile",(CI10*CL10)=0),0)</f>
        <v>#N/A</v>
      </c>
      <c r="CO10" s="78" t="e" cm="1">
        <f t="array" ref="CO10">_xlfn.IFS(AND(CH10="contributo Fascia 1",(CK10*CL10)&gt;2000), 2000-CN10, IF(CH10="contributo Fascia 2",(CK10*CL10)&gt;1500), 1500-CN10, IF(CH10="contributo Fascia 1",(CK10*CL10)&lt;2000),2000-(CK10*CL10), IF(CH10="contributo Fascia 2",(CK10*CL10)&lt;1500),1500-(CK10*CL10), IF(CH10="ISEE non ammissibile",(CK10*CL10)=0),0, IF(CH10="alloggio non assegnabile", (CK10*CL10)=0),0, IF(CH10="contributo non applicabile",(CK10*CL10)=0),0)</f>
        <v>#N/A</v>
      </c>
    </row>
    <row r="11" spans="1:93" x14ac:dyDescent="0.25">
      <c r="A11" s="65"/>
      <c r="B11" s="20">
        <v>0</v>
      </c>
      <c r="C11" s="92">
        <f t="shared" ref="C11:C69" si="0">+B11*12</f>
        <v>0</v>
      </c>
      <c r="D11" s="2"/>
      <c r="E11" s="2"/>
      <c r="F11" s="2"/>
      <c r="G11" s="2"/>
      <c r="H11" s="2"/>
      <c r="I11" s="74"/>
      <c r="J11" s="77">
        <v>0</v>
      </c>
      <c r="K11" s="53" t="str" cm="1">
        <f t="array" ref="K11">_xlfn.IFS(AND(J11&gt;9360, J11&lt;=20000), "FASCIA 1",IF(J11&gt;20000, J11&lt;=35000), "FASCIA 2", OR(J11&lt;=9360, J11&gt;35000), "ISEE non ammissibile")</f>
        <v>ISEE non ammissibile</v>
      </c>
      <c r="L11" s="5">
        <v>0</v>
      </c>
      <c r="M11" s="54" t="str">
        <f t="shared" ref="M11:M69" si="1">IF(L11&gt;0,(C11/L11), "ND")</f>
        <v>ND</v>
      </c>
      <c r="N11" s="62" t="str" cm="1">
        <f t="array" ref="N11">_xlfn.IFS(AND(K11="FASCIA 1",M11&gt;30%), "alloggio non assegnabile", IF(K11="FASCIA 2",M11&gt;40%), "alloggio non assegnabile", IF(K11="FASCIA 1", M11&lt;=15%), "contributo non applicabile", IF(K11="FASCIA 2", M11&lt;=20%), "contributo non applicabile", IF(K11="FASCIA 1", M11 &gt;15%), "contributo Fascia 1", IF(K11="FASCIA 2", M11&gt;20%), "contributo Fascia 2", IF(K11="ISEE non ammissibile",L11&gt;=0), "ISEE non ammissibile")</f>
        <v>ISEE non ammissibile</v>
      </c>
      <c r="O11" s="63">
        <f t="shared" ref="O11:O69" si="2">IF(N11="contributo Fascia 1",(C11-(L11*0.15))/12,IF(N11="contributo Fascia 2",(C11-(L11*0.2))/12,0))</f>
        <v>0</v>
      </c>
      <c r="P11" s="51" t="str">
        <f t="shared" ref="P11:P69" si="3">+IF(Q11=O11,"verificato","non verificato")</f>
        <v>verificato</v>
      </c>
      <c r="Q11" s="21">
        <v>0</v>
      </c>
      <c r="R11" s="2">
        <v>0</v>
      </c>
      <c r="S11" s="55">
        <f t="shared" ref="S11:S69" si="4">IF(R11&gt;12,"superamento soglia anno",R11*Q11)</f>
        <v>0</v>
      </c>
      <c r="T11" s="56" cm="1">
        <f t="array" ref="T11">_xlfn.IFS(AND(N11="contributo Fascia 1",(O11*R11)&gt;=2000), 2000, IF(N11="contributo Fascia 2",(O11*R11)&gt;=1500), 1500, IF(N11="contributo Fascia 1",(O11*R11)&lt;2000),(O11*R11), IF(N11="contributo Fascia 2",(O11*R11)&lt;1500),(O11*R11), IF(N11="ISEE non ammissibile",(O11*R11)=0),0, IF(N11="alloggio non assegnabile", (O11*R11)=0),0, IF(N11="contributo non applicabile",(O11*R11)=0),0)</f>
        <v>0</v>
      </c>
      <c r="U11" s="78" cm="1">
        <f t="array" ref="U11">_xlfn.IFS(AND(N11="contributo Fascia 1",(Q11*R11)&gt;2000), 2000-T11, IF(N11="contributo Fascia 2",(Q11*R11)&gt;1500), 1500-T11, IF(N11="contributo Fascia 1",(Q11*R11)&lt;2000),2000-(Q11*R11), IF(N11="contributo Fascia 2",(Q11*R11)&lt;1500),1500-(Q11*R11), IF(N11="ISEE non ammissibile",(Q11*R11)=0),0, IF(N11="alloggio non assegnabile", (Q11*R11)=0),0, IF(N11="contributo non applicabile",(Q11*R11)=0),0)</f>
        <v>0</v>
      </c>
      <c r="V11" s="77">
        <v>0</v>
      </c>
      <c r="W11" s="53" t="e" cm="1">
        <f t="array" ref="W11">_xlfn.IFS(AND(V11&gt;9360, V11&lt;=20000), "FASCIA 1",IF(V11&gt;20000, V11&lt;=35000), "FASCIA 2")</f>
        <v>#N/A</v>
      </c>
      <c r="X11" s="5">
        <v>0</v>
      </c>
      <c r="Y11" s="54" t="str">
        <f t="shared" ref="Y11:Y69" si="5">IF(X11&gt;0,(C11/X11), "ND")</f>
        <v>ND</v>
      </c>
      <c r="Z11" s="62" t="e" cm="1">
        <f t="array" ref="Z11">_xlfn.IFS(IF(W11="FASCIA 1", Y11&lt;=15%), "contributo non applicabile", IF(W11="FASCIA 2", Y11&lt;=20%), "contributo non applicabile", IF(W11="FASCIA 1", Y11 &gt;15%), "contributo Fascia 1", IF(W11="FASCIA 2", Y11&gt;20%), "contributo Fascia 2", IF(W11="ISEE non ammissibile",X11&gt;=0), "ISEE non ammissibile")</f>
        <v>#N/A</v>
      </c>
      <c r="AA11" s="63" t="e">
        <f t="shared" ref="AA11:AA69" si="6">IF(Z11="contributo Fascia 1",(C11-(X11*0.15))/12,IF(Z11="contributo Fascia 2",(C11-(X11*0.2))/12,0))</f>
        <v>#N/A</v>
      </c>
      <c r="AB11" s="51" t="e">
        <f t="shared" ref="AB11:AB69" si="7">+IF(AC11=AA11,"verificato","non verificato")</f>
        <v>#N/A</v>
      </c>
      <c r="AC11" s="21">
        <v>0</v>
      </c>
      <c r="AD11" s="2">
        <v>12</v>
      </c>
      <c r="AE11" s="55">
        <f t="shared" ref="AE11:AE69" si="8">IF(AD11&gt;12,"superamento soglia anno",AD11*AC11)</f>
        <v>0</v>
      </c>
      <c r="AF11" s="56" t="e" cm="1">
        <f t="array" ref="AF11">_xlfn.IFS(AND(Z11="contributo Fascia 1",(AA11*AD11)&gt;=2000), 2000, IF(Z11="contributo Fascia 2",(AA11*AD11)&gt;=1500), 1500, IF(Z11="contributo Fascia 1",(AA11*AD11)&lt;2000),(AA11*AD11), IF(Z11="contributo Fascia 2",(AA11*AD11)&lt;1500),(AA11*AD11), IF(Z11="ISEE non ammissibile",(AA11*AD11)=0),0, IF(Z11="alloggio non assegnabile", (AA11*AD11)=0),0, IF(Z11="contributo non applicabile",(AA11*AD11)=0),0)</f>
        <v>#N/A</v>
      </c>
      <c r="AG11" s="78" t="e" cm="1">
        <f t="array" ref="AG11">_xlfn.IFS(AND(Z11="contributo Fascia 1",(AC11*AD11)&gt;2000), 2000-AF11, IF(Z11="contributo Fascia 2",(AC11*AD11)&gt;1500), 1500-AF11, IF(Z11="contributo Fascia 1",(AC11*AD11)&lt;2000),2000-(AC11*AD11), IF(Z11="contributo Fascia 2",(AC11*AD11)&lt;1500),1500-(AC11*AD11), IF(Z11="ISEE non ammissibile",(AC11*AD11)=0),0, IF(Z11="alloggio non assegnabile", (AC11*AD11)=0),0, IF(Z11="contributo non applicabile",(AC11*AD11)=0),0)</f>
        <v>#N/A</v>
      </c>
      <c r="AH11" s="75">
        <v>0</v>
      </c>
      <c r="AI11" s="53" t="e" cm="1">
        <f t="array" ref="AI11">_xlfn.IFS(AND(AH11&gt;9360, AH11&lt;=20000), "FASCIA 1",IF(AH11&gt;20000, AH11&lt;=35000), "FASCIA 2")</f>
        <v>#N/A</v>
      </c>
      <c r="AJ11" s="5">
        <v>0</v>
      </c>
      <c r="AK11" s="54" t="str">
        <f t="shared" ref="AK11:AK69" si="9">IF(AJ11&gt;0,(C11/AJ11), "ND")</f>
        <v>ND</v>
      </c>
      <c r="AL11" s="62" t="e" cm="1">
        <f t="array" ref="AL11">_xlfn.IFS(IF(AI11="FASCIA 1", AK11&lt;=15%), "contributo non applicabile", IF(AI11="FASCIA 2", AK11&lt;=20%), "contributo non applicabile", IF(AI11="FASCIA 1", AK11 &gt;15%), "contributo Fascia 1", IF(AI11="FASCIA 2", AK11&gt;20%), "contributo Fascia 2", IF(AI11="ISEE non ammissibile",AJ11&gt;=0), "ISEE non ammissibile")</f>
        <v>#N/A</v>
      </c>
      <c r="AM11" s="51" t="e">
        <f t="shared" ref="AM11:AM69" si="10">IF(AL11="contributo Fascia 1",(C11-(AJ11*0.15))/12,IF(AL11="contributo Fascia 2",(C11-(AJ11*0.2))/12,0))</f>
        <v>#N/A</v>
      </c>
      <c r="AN11" s="51" t="e">
        <f t="shared" ref="AN11:AN69" si="11">+IF(AO11=AM11,"verificato","non verificato")</f>
        <v>#N/A</v>
      </c>
      <c r="AO11" s="21">
        <v>0</v>
      </c>
      <c r="AP11" s="2">
        <v>0</v>
      </c>
      <c r="AQ11" s="55">
        <f t="shared" ref="AQ11:AQ69" si="12">IF(AP11&gt;12,"superamento soglia anno",AP11*AO11)</f>
        <v>0</v>
      </c>
      <c r="AR11" s="56" t="e" cm="1">
        <f t="array" ref="AR11">_xlfn.IFS(AND(AL11="contributo Fascia 1",(AM11*AP11)&gt;=2000), 2000, IF(AL11="contributo Fascia 2",(AM11*AP11)&gt;=1500), 1500, IF(AL11="contributo Fascia 1",(AM11*AP11)&lt;2000),(AM11*AP11), IF(AL11="contributo Fascia 2",(AM11*AP11)&lt;1500),(AM11*AP11), IF(AL11="ISEE non ammissibile",(AM11*AP11)=0),0, IF(AL11="alloggio non assegnabile", (AM11*AP11)=0),0, IF(AL11="contributo non applicabile",(AM11*AP11)=0),0)</f>
        <v>#N/A</v>
      </c>
      <c r="AS11" s="78" t="e" cm="1">
        <f t="array" ref="AS11">_xlfn.IFS(AND(AL11="contributo Fascia 1",(AO11*AP11)&gt;2000), 2000-AR11, IF(AL11="contributo Fascia 2",(AO11*AP11)&gt;1500), 1500-AR11, IF(AL11="contributo Fascia 1",(AO11*AP11)&lt;2000),2000-(AO11*AP11), IF(AL11="contributo Fascia 2",(AO11*AP11)&lt;1500),1500-(AO11*AP11), IF(AL11="ISEE non ammissibile",(AO11*AP11)=0),0, IF(AL11="alloggio non assegnabile", (AO11*AP11)=0),0, IF(AL11="contributo non applicabile",(AO11*AP11)=0),0)</f>
        <v>#N/A</v>
      </c>
      <c r="AT11" s="77">
        <v>0</v>
      </c>
      <c r="AU11" s="53" t="e" cm="1">
        <f t="array" ref="AU11">_xlfn.IFS(AND(AT11&gt;9360, AT11&lt;=20000), "FASCIA 1",IF(AT11&gt;20000, AT11&lt;=35000), "FASCIA 2")</f>
        <v>#N/A</v>
      </c>
      <c r="AV11" s="5">
        <v>0</v>
      </c>
      <c r="AW11" s="54" t="str">
        <f t="shared" ref="AW11:AW69" si="13">IF(AV11&gt;0,(C11/AV11), "ND")</f>
        <v>ND</v>
      </c>
      <c r="AX11" s="62" t="e" cm="1">
        <f t="array" ref="AX11">_xlfn.IFS(IF(AU11="FASCIA 1", AW11&lt;=15%), "contributo non applicabile", IF(AU11="FASCIA 2", AW11&lt;=20%), "contributo non applicabile", IF(AU11="FASCIA 1", AW11 &gt;15%), "contributo Fascia 1", IF(AU11="FASCIA 2", AW11&gt;20%), "contributo Fascia 2", IF(AU11="ISEE non ammissibile",AV11&gt;=0), "ISEE non ammissibile")</f>
        <v>#N/A</v>
      </c>
      <c r="AY11" s="63" t="e">
        <f t="shared" ref="AY11:AY69" si="14">IF(AX11="contributo Fascia 1",(C11-(AV11*0.15))/12,IF(AX11="contributo Fascia 2",(C11-(AV11*0.2))/12,0))</f>
        <v>#N/A</v>
      </c>
      <c r="AZ11" s="51" t="e">
        <f t="shared" ref="AZ11:AZ69" si="15">+IF(BA11=AY11,"verificato","non verificato")</f>
        <v>#N/A</v>
      </c>
      <c r="BA11" s="21">
        <v>0</v>
      </c>
      <c r="BB11" s="2">
        <v>0</v>
      </c>
      <c r="BC11" s="55">
        <f t="shared" ref="BC11:BC69" si="16">IF(BB11&gt;12,"superamento soglia anno",BB11*BA11)</f>
        <v>0</v>
      </c>
      <c r="BD11" s="56" t="e" cm="1">
        <f t="array" ref="BD11">_xlfn.IFS(AND(AX11="contributo Fascia 1",(AY11*BB11)&gt;=2000), 2000, IF(AX11="contributo Fascia 2",(AY11*BB11)&gt;=1500), 1500, IF(AX11="contributo Fascia 1",(AY11*BB11)&lt;2000),(AY11*BB11), IF(AX11="contributo Fascia 2",(AY11*BB11)&lt;1500),(AY11*BB11), IF(AX11="ISEE non ammissibile",(AY11*BB11)=0),0, IF(AX11="alloggio non assegnabile", (AY11*BB11)=0),0, IF(AX11="contributo non applicabile",(AY11*BB11)=0),0)</f>
        <v>#N/A</v>
      </c>
      <c r="BE11" s="78" t="e" cm="1">
        <f t="array" ref="BE11">_xlfn.IFS(AND(AX11="contributo Fascia 1",(BA11*BB11)&gt;2000), 2000-BD11, IF(AX11="contributo Fascia 2",(BA11*BB11)&gt;1500), 1500-BD11, IF(AX11="contributo Fascia 1",(BA11*BB11)&lt;2000),2000-(BA11*BB11), IF(AX11="contributo Fascia 2",(BA11*BB11)&lt;1500),1500-(BA11*BB11), IF(AX11="ISEE non ammissibile",(BA11*BB11)=0),0, IF(AX11="alloggio non assegnabile", (BA11*BB11)=0),0, IF(AX11="contributo non applicabile",(BA11*BB11)=0),0)</f>
        <v>#N/A</v>
      </c>
      <c r="BF11" s="75">
        <v>0</v>
      </c>
      <c r="BG11" s="53" t="e" cm="1">
        <f t="array" ref="BG11">_xlfn.IFS(AND(BF11&gt;9360, BF11&lt;=20000), "FASCIA 1",IF(BF11&gt;20000, BF11&lt;=35000), "FASCIA 2")</f>
        <v>#N/A</v>
      </c>
      <c r="BH11" s="5">
        <v>0</v>
      </c>
      <c r="BI11" s="54" t="str">
        <f t="shared" ref="BI11:BI69" si="17">IF(BH11&gt;0,(C11/BH11), "ND")</f>
        <v>ND</v>
      </c>
      <c r="BJ11" s="62" t="e" cm="1">
        <f t="array" ref="BJ11">_xlfn.IFS(IF(BG11="FASCIA 1", BI11&lt;=15%), "contributo non applicabile", IF(BG11="FASCIA 2", BI11&lt;=20%), "contributo non applicabile", IF(BG11="FASCIA 1", BI11 &gt;15%), "contributo Fascia 1", IF(BG11="FASCIA 2", BI11&gt;20%), "contributo Fascia 2", IF(BG11="ISEE non ammissibile",BH11&gt;=0), "ISEE non ammissibile")</f>
        <v>#N/A</v>
      </c>
      <c r="BK11" s="63" t="e">
        <f t="shared" ref="BK11:BK69" si="18">IF(BJ11="contributo Fascia 1",(C11-(BH11*0.15))/12,IF(BJ11="contributo Fascia 2",(C11-(BH11*0.2))/12,0))</f>
        <v>#N/A</v>
      </c>
      <c r="BL11" s="51" t="e">
        <f t="shared" ref="BL11:BL69" si="19">+IF(BM11=BK11,"verificato","non verificato")</f>
        <v>#N/A</v>
      </c>
      <c r="BM11" s="21">
        <v>0</v>
      </c>
      <c r="BN11" s="2">
        <v>0</v>
      </c>
      <c r="BO11" s="55">
        <f t="shared" ref="BO11:BO69" si="20">IF(BN11&gt;12,"superamento soglia anno",BN11*BM11)</f>
        <v>0</v>
      </c>
      <c r="BP11" s="56" t="e" cm="1">
        <f t="array" ref="BP11">_xlfn.IFS(AND(BJ11="contributo Fascia 1",(BK11*BN11)&gt;=2000), 2000, IF(BJ11="contributo Fascia 2",(BK11*BN11)&gt;=1500), 1500, IF(BJ11="contributo Fascia 1",(BK11*BN11)&lt;2000),(BK11*BN11), IF(BJ11="contributo Fascia 2",(BK11*BN11)&lt;1500),(BK11*BN11), IF(BJ11="ISEE non ammissibile",(BK11*BN11)=0),0, IF(BJ11="alloggio non assegnabile", (BK11*BN11)=0),0, IF(BJ11="contributo non applicabile",(BK11*BN11)=0),0)</f>
        <v>#N/A</v>
      </c>
      <c r="BQ11" s="78" t="e" cm="1">
        <f t="array" ref="BQ11">_xlfn.IFS(AND(BJ11="contributo Fascia 1",(BM11*BN11)&gt;2000), 2000-BP11, IF(BJ11="contributo Fascia 2",(BM11*BN11)&gt;1500), 1500-BP11, IF(BJ11="contributo Fascia 1",(BM11*BN11)&lt;2000),2000-(BM11*BN11), IF(BJ11="contributo Fascia 2",(BM11*BN11)&lt;1500),1500-(BM11*BN11), IF(BJ11="ISEE non ammissibile",(BM11*BN11)=0),0, IF(BJ11="alloggio non assegnabile", (BM11*BN11)=0),0, IF(BJ11="contributo non applicabile",(BM11*BN11)=0),0)</f>
        <v>#N/A</v>
      </c>
      <c r="BR11" s="77">
        <v>0</v>
      </c>
      <c r="BS11" s="53" t="e" cm="1">
        <f t="array" ref="BS11">_xlfn.IFS(AND(BR11&gt;9360, BR11&lt;=20000), "FASCIA 1",IF(BR11&gt;20000, BR11&lt;=35000), "FASCIA 2")</f>
        <v>#N/A</v>
      </c>
      <c r="BT11" s="5">
        <v>0</v>
      </c>
      <c r="BU11" s="54" t="str">
        <f t="shared" ref="BU11:BU69" si="21">IF(BT11&gt;0,(C11/BT11), "ND")</f>
        <v>ND</v>
      </c>
      <c r="BV11" s="62" t="e" cm="1">
        <f t="array" ref="BV11">_xlfn.IFS(IF(BS11="FASCIA 1", BU11&lt;=15%), "contributo non applicabile", IF(BS11="FASCIA 2", BU11&lt;=20%), "contributo non applicabile", IF(BS11="FASCIA 1", BU11 &gt;15%), "contributo Fascia 1", IF(BS11="FASCIA 2", BU11&gt;20%), "contributo Fascia 2", IF(BS11="ISEE non ammissibile",BT11&gt;=0), "ISEE non ammissibile")</f>
        <v>#N/A</v>
      </c>
      <c r="BW11" s="63" t="e">
        <f t="shared" ref="BW11:BW69" si="22">IF(BV11="contributo Fascia 1",((C11-(BT11*0.15))/12)/2,IF(BV11="contributo Fascia 2",((C11-(BT11*0.2))/12)/2,0))</f>
        <v>#N/A</v>
      </c>
      <c r="BX11" s="51" t="e">
        <f t="shared" ref="BX11:BX69" si="23">+IF(BY11=BW11,"verificato","non verificato")</f>
        <v>#N/A</v>
      </c>
      <c r="BY11" s="21">
        <v>0</v>
      </c>
      <c r="BZ11" s="2">
        <v>0</v>
      </c>
      <c r="CA11" s="55">
        <f t="shared" ref="CA11:CA69" si="24">IF(BZ11&gt;12,"superamento soglia anno",BZ11*BY11)</f>
        <v>0</v>
      </c>
      <c r="CB11" s="56" t="e" cm="1">
        <f t="array" ref="CB11">_xlfn.IFS(AND(BV11="contributo Fascia 1",(BW11*BZ11)&gt;=2000), 2000, IF(BV11="contributo Fascia 2",(BW11*BZ11)&gt;=1500), 1500, IF(BV11="contributo Fascia 1",(BW11*BZ11)&lt;2000),(BW11*BZ11), IF(BV11="contributo Fascia 2",(BW11*BZ11)&lt;1500),(BW11*BZ11), IF(BV11="ISEE non ammissibile",(BW11*BZ11)=0),0, IF(BV11="alloggio non assegnabile", (BW11*BZ11)=0),0, IF(BV11="contributo non applicabile",(BW11*BZ11)=0),0)</f>
        <v>#N/A</v>
      </c>
      <c r="CC11" s="78" t="e" cm="1">
        <f t="array" ref="CC11">_xlfn.IFS(AND(BV11="contributo Fascia 1",(BY11*BZ11)&gt;2000), 2000-CB11, IF(BV11="contributo Fascia 2",(BY11*BZ11)&gt;1500), 1500-CB11, IF(BV11="contributo Fascia 1",(BY11*BZ11)&lt;2000),2000-(BY11*BZ11), IF(BV11="contributo Fascia 2",(BY11*BZ11)&lt;1500),1500-(BY11*BZ11), IF(BV11="ISEE non ammissibile",(BY11*BZ11)=0),0, IF(BV11="alloggio non assegnabile", (BY11*BZ11)=0),0, IF(BV11="contributo non applicabile",(BY11*BZ11)=0),0)</f>
        <v>#N/A</v>
      </c>
      <c r="CD11" s="75">
        <v>0</v>
      </c>
      <c r="CE11" s="53" t="e" cm="1">
        <f t="array" ref="CE11">_xlfn.IFS(AND(CD11&gt;9360, CD11&lt;=20000), "FASCIA 1",IF(CD11&gt;20000, CD11&lt;=35000), "FASCIA 2")</f>
        <v>#N/A</v>
      </c>
      <c r="CF11" s="5">
        <v>0</v>
      </c>
      <c r="CG11" s="54" t="str">
        <f t="shared" ref="CG11:CG69" si="25">IF(CF11&gt;0,(C11/CF11), "ND")</f>
        <v>ND</v>
      </c>
      <c r="CH11" s="62" t="e" cm="1">
        <f t="array" ref="CH11">_xlfn.IFS(IF(CE11="FASCIA 1", CG11&lt;=15%), "contributo non applicabile", IF(CE11="FASCIA 2", CG11&lt;=20%), "contributo non applicabile", IF(CE11="FASCIA 1", CG11 &gt;15%), "contributo Fascia 1", IF(CE11="FASCIA 2", CG11&gt;20%), "contributo Fascia 2", IF(CE11="ISEE non ammissibile",CF11&gt;=0), "ISEE non ammissibile")</f>
        <v>#N/A</v>
      </c>
      <c r="CI11" s="63" t="e">
        <f t="shared" ref="CI11:CI69" si="26">IF(CH11="contributo Fascia 1",((C11-(CF11*0.15))/12)/2,IF(CH11="contributo Fascia 2",((C11-(CF11*0.2))/12)/2,0))</f>
        <v>#N/A</v>
      </c>
      <c r="CJ11" s="51" t="e">
        <f t="shared" ref="CJ11:CJ69" si="27">+IF(CK11=CI11,"verificato","non verificato")</f>
        <v>#N/A</v>
      </c>
      <c r="CK11" s="21">
        <v>0</v>
      </c>
      <c r="CL11" s="2">
        <v>0</v>
      </c>
      <c r="CM11" s="55">
        <f t="shared" ref="CM11:CM69" si="28">IF(CL11&gt;12,"superamento soglia anno",CL11*CK11)</f>
        <v>0</v>
      </c>
      <c r="CN11" s="56" t="e" cm="1">
        <f t="array" ref="CN11">_xlfn.IFS(AND(CH11="contributo Fascia 1",(CI11*CL11)&gt;=2000), 2000, IF(CH11="contributo Fascia 2",(CI11*CL11)&gt;=1500), 1500, IF(CH11="contributo Fascia 1",(CI11*CL11)&lt;2000),(CI11*CL11), IF(CH11="contributo Fascia 2",(CI11*CL11)&lt;1500),(CI11*CL11), IF(CH11="ISEE non ammissibile",(CI11*CL11)=0),0, IF(CH11="alloggio non assegnabile", (CI11*CL11)=0),0, IF(CH11="contributo non applicabile",(CI11*CL11)=0),0)</f>
        <v>#N/A</v>
      </c>
      <c r="CO11" s="78" t="e" cm="1">
        <f t="array" ref="CO11">_xlfn.IFS(AND(CH11="contributo Fascia 1",(CK11*CL11)&gt;2000), 2000-CN11, IF(CH11="contributo Fascia 2",(CK11*CL11)&gt;1500), 1500-CN11, IF(CH11="contributo Fascia 1",(CK11*CL11)&lt;2000),2000-(CK11*CL11), IF(CH11="contributo Fascia 2",(CK11*CL11)&lt;1500),1500-(CK11*CL11), IF(CH11="ISEE non ammissibile",(CK11*CL11)=0),0, IF(CH11="alloggio non assegnabile", (CK11*CL11)=0),0, IF(CH11="contributo non applicabile",(CK11*CL11)=0),0)</f>
        <v>#N/A</v>
      </c>
    </row>
    <row r="12" spans="1:93" x14ac:dyDescent="0.25">
      <c r="A12" s="65"/>
      <c r="B12" s="20">
        <v>0</v>
      </c>
      <c r="C12" s="92">
        <f t="shared" si="0"/>
        <v>0</v>
      </c>
      <c r="D12" s="2"/>
      <c r="E12" s="2"/>
      <c r="F12" s="2"/>
      <c r="G12" s="2"/>
      <c r="H12" s="2"/>
      <c r="I12" s="74"/>
      <c r="J12" s="77">
        <v>0</v>
      </c>
      <c r="K12" s="53" t="str" cm="1">
        <f t="array" ref="K12">_xlfn.IFS(AND(J12&gt;9360, J12&lt;=20000), "FASCIA 1",IF(J12&gt;20000, J12&lt;=35000), "FASCIA 2", OR(J12&lt;=9360, J12&gt;35000), "ISEE non ammissibile")</f>
        <v>ISEE non ammissibile</v>
      </c>
      <c r="L12" s="5">
        <v>0</v>
      </c>
      <c r="M12" s="54" t="str">
        <f t="shared" si="1"/>
        <v>ND</v>
      </c>
      <c r="N12" s="62" t="str" cm="1">
        <f t="array" ref="N12">_xlfn.IFS(AND(K12="FASCIA 1",M12&gt;30%), "alloggio non assegnabile", IF(K12="FASCIA 2",M12&gt;40%), "alloggio non assegnabile", IF(K12="FASCIA 1", M12&lt;=15%), "contributo non applicabile", IF(K12="FASCIA 2", M12&lt;=20%), "contributo non applicabile", IF(K12="FASCIA 1", M12 &gt;15%), "contributo Fascia 1", IF(K12="FASCIA 2", M12&gt;20%), "contributo Fascia 2", IF(K12="ISEE non ammissibile",L12&gt;=0), "ISEE non ammissibile")</f>
        <v>ISEE non ammissibile</v>
      </c>
      <c r="O12" s="63">
        <f t="shared" si="2"/>
        <v>0</v>
      </c>
      <c r="P12" s="51" t="str">
        <f t="shared" si="3"/>
        <v>verificato</v>
      </c>
      <c r="Q12" s="21">
        <v>0</v>
      </c>
      <c r="R12" s="2">
        <v>0</v>
      </c>
      <c r="S12" s="55">
        <f t="shared" si="4"/>
        <v>0</v>
      </c>
      <c r="T12" s="56" cm="1">
        <f t="array" ref="T12">_xlfn.IFS(AND(N12="contributo Fascia 1",(O12*R12)&gt;=2000), 2000, IF(N12="contributo Fascia 2",(O12*R12)&gt;=1500), 1500, IF(N12="contributo Fascia 1",(O12*R12)&lt;2000),(O12*R12), IF(N12="contributo Fascia 2",(O12*R12)&lt;1500),(O12*R12), IF(N12="ISEE non ammissibile",(O12*R12)=0),0, IF(N12="alloggio non assegnabile", (O12*R12)=0),0, IF(N12="contributo non applicabile",(O12*R12)=0),0)</f>
        <v>0</v>
      </c>
      <c r="U12" s="78" cm="1">
        <f t="array" ref="U12">_xlfn.IFS(AND(N12="contributo Fascia 1",(Q12*R12)&gt;2000), 2000-T12, IF(N12="contributo Fascia 2",(Q12*R12)&gt;1500), 1500-T12, IF(N12="contributo Fascia 1",(Q12*R12)&lt;2000),2000-(Q12*R12), IF(N12="contributo Fascia 2",(Q12*R12)&lt;1500),1500-(Q12*R12), IF(N12="ISEE non ammissibile",(Q12*R12)=0),0, IF(N12="alloggio non assegnabile", (Q12*R12)=0),0, IF(N12="contributo non applicabile",(Q12*R12)=0),0)</f>
        <v>0</v>
      </c>
      <c r="V12" s="77">
        <v>0</v>
      </c>
      <c r="W12" s="53" t="e" cm="1">
        <f t="array" ref="W12">_xlfn.IFS(AND(V12&gt;9360, V12&lt;=20000), "FASCIA 1",IF(V12&gt;20000, V12&lt;=35000), "FASCIA 2")</f>
        <v>#N/A</v>
      </c>
      <c r="X12" s="5">
        <v>0</v>
      </c>
      <c r="Y12" s="54" t="str">
        <f t="shared" si="5"/>
        <v>ND</v>
      </c>
      <c r="Z12" s="62" t="e" cm="1">
        <f t="array" ref="Z12">_xlfn.IFS(IF(W12="FASCIA 1", Y12&lt;=15%), "contributo non applicabile", IF(W12="FASCIA 2", Y12&lt;=20%), "contributo non applicabile", IF(W12="FASCIA 1", Y12 &gt;15%), "contributo Fascia 1", IF(W12="FASCIA 2", Y12&gt;20%), "contributo Fascia 2", IF(W12="ISEE non ammissibile",X12&gt;=0), "ISEE non ammissibile")</f>
        <v>#N/A</v>
      </c>
      <c r="AA12" s="63" t="e">
        <f t="shared" si="6"/>
        <v>#N/A</v>
      </c>
      <c r="AB12" s="51" t="e">
        <f t="shared" si="7"/>
        <v>#N/A</v>
      </c>
      <c r="AC12" s="21">
        <v>0</v>
      </c>
      <c r="AD12" s="2">
        <v>0</v>
      </c>
      <c r="AE12" s="55">
        <f t="shared" si="8"/>
        <v>0</v>
      </c>
      <c r="AF12" s="56" t="e" cm="1">
        <f t="array" ref="AF12">_xlfn.IFS(AND(Z12="contributo Fascia 1",(AA12*AD12)&gt;=2000), 2000, IF(Z12="contributo Fascia 2",(AA12*AD12)&gt;=1500), 1500, IF(Z12="contributo Fascia 1",(AA12*AD12)&lt;2000),(AA12*AD12), IF(Z12="contributo Fascia 2",(AA12*AD12)&lt;1500),(AA12*AD12), IF(Z12="ISEE non ammissibile",(AA12*AD12)=0),0, IF(Z12="alloggio non assegnabile", (AA12*AD12)=0),0, IF(Z12="contributo non applicabile",(AA12*AD12)=0),0)</f>
        <v>#N/A</v>
      </c>
      <c r="AG12" s="78" t="e" cm="1">
        <f t="array" ref="AG12">_xlfn.IFS(AND(Z12="contributo Fascia 1",(AC12*AD12)&gt;2000), 2000-AF12, IF(Z12="contributo Fascia 2",(AC12*AD12)&gt;1500), 1500-AF12, IF(Z12="contributo Fascia 1",(AC12*AD12)&lt;2000),2000-(AC12*AD12), IF(Z12="contributo Fascia 2",(AC12*AD12)&lt;1500),1500-(AC12*AD12), IF(Z12="ISEE non ammissibile",(AC12*AD12)=0),0, IF(Z12="alloggio non assegnabile", (AC12*AD12)=0),0, IF(Z12="contributo non applicabile",(AC12*AD12)=0),0)</f>
        <v>#N/A</v>
      </c>
      <c r="AH12" s="75">
        <v>0</v>
      </c>
      <c r="AI12" s="53" t="e" cm="1">
        <f t="array" ref="AI12">_xlfn.IFS(AND(AH12&gt;9360, AH12&lt;=20000), "FASCIA 1",IF(AH12&gt;20000, AH12&lt;=35000), "FASCIA 2")</f>
        <v>#N/A</v>
      </c>
      <c r="AJ12" s="5">
        <v>0</v>
      </c>
      <c r="AK12" s="54" t="str">
        <f t="shared" si="9"/>
        <v>ND</v>
      </c>
      <c r="AL12" s="62" t="e" cm="1">
        <f t="array" ref="AL12">_xlfn.IFS(IF(AI12="FASCIA 1", AK12&lt;=15%), "contributo non applicabile", IF(AI12="FASCIA 2", AK12&lt;=20%), "contributo non applicabile", IF(AI12="FASCIA 1", AK12 &gt;15%), "contributo Fascia 1", IF(AI12="FASCIA 2", AK12&gt;20%), "contributo Fascia 2", IF(AI12="ISEE non ammissibile",AJ12&gt;=0), "ISEE non ammissibile")</f>
        <v>#N/A</v>
      </c>
      <c r="AM12" s="51" t="e">
        <f t="shared" si="10"/>
        <v>#N/A</v>
      </c>
      <c r="AN12" s="51" t="e">
        <f t="shared" si="11"/>
        <v>#N/A</v>
      </c>
      <c r="AO12" s="21">
        <v>0</v>
      </c>
      <c r="AP12" s="2">
        <v>0</v>
      </c>
      <c r="AQ12" s="55">
        <f t="shared" si="12"/>
        <v>0</v>
      </c>
      <c r="AR12" s="56" t="e" cm="1">
        <f t="array" ref="AR12">_xlfn.IFS(AND(AL12="contributo Fascia 1",(AM12*AP12)&gt;=2000), 2000, IF(AL12="contributo Fascia 2",(AM12*AP12)&gt;=1500), 1500, IF(AL12="contributo Fascia 1",(AM12*AP12)&lt;2000),(AM12*AP12), IF(AL12="contributo Fascia 2",(AM12*AP12)&lt;1500),(AM12*AP12), IF(AL12="ISEE non ammissibile",(AM12*AP12)=0),0, IF(AL12="alloggio non assegnabile", (AM12*AP12)=0),0, IF(AL12="contributo non applicabile",(AM12*AP12)=0),0)</f>
        <v>#N/A</v>
      </c>
      <c r="AS12" s="78" t="e" cm="1">
        <f t="array" ref="AS12">_xlfn.IFS(AND(AL12="contributo Fascia 1",(AO12*AP12)&gt;2000), 2000-AR12, IF(AL12="contributo Fascia 2",(AO12*AP12)&gt;1500), 1500-AR12, IF(AL12="contributo Fascia 1",(AO12*AP12)&lt;2000),2000-(AO12*AP12), IF(AL12="contributo Fascia 2",(AO12*AP12)&lt;1500),1500-(AO12*AP12), IF(AL12="ISEE non ammissibile",(AO12*AP12)=0),0, IF(AL12="alloggio non assegnabile", (AO12*AP12)=0),0, IF(AL12="contributo non applicabile",(AO12*AP12)=0),0)</f>
        <v>#N/A</v>
      </c>
      <c r="AT12" s="77">
        <v>0</v>
      </c>
      <c r="AU12" s="53" t="e" cm="1">
        <f t="array" ref="AU12">_xlfn.IFS(AND(AT12&gt;9360, AT12&lt;=20000), "FASCIA 1",IF(AT12&gt;20000, AT12&lt;=35000), "FASCIA 2")</f>
        <v>#N/A</v>
      </c>
      <c r="AV12" s="5">
        <v>0</v>
      </c>
      <c r="AW12" s="54" t="str">
        <f t="shared" si="13"/>
        <v>ND</v>
      </c>
      <c r="AX12" s="62" t="e" cm="1">
        <f t="array" ref="AX12">_xlfn.IFS(IF(AU12="FASCIA 1", AW12&lt;=15%), "contributo non applicabile", IF(AU12="FASCIA 2", AW12&lt;=20%), "contributo non applicabile", IF(AU12="FASCIA 1", AW12 &gt;15%), "contributo Fascia 1", IF(AU12="FASCIA 2", AW12&gt;20%), "contributo Fascia 2", IF(AU12="ISEE non ammissibile",AV12&gt;=0), "ISEE non ammissibile")</f>
        <v>#N/A</v>
      </c>
      <c r="AY12" s="63" t="e">
        <f t="shared" si="14"/>
        <v>#N/A</v>
      </c>
      <c r="AZ12" s="51" t="e">
        <f t="shared" si="15"/>
        <v>#N/A</v>
      </c>
      <c r="BA12" s="21">
        <v>0</v>
      </c>
      <c r="BB12" s="2">
        <v>0</v>
      </c>
      <c r="BC12" s="55">
        <f t="shared" si="16"/>
        <v>0</v>
      </c>
      <c r="BD12" s="56" t="e" cm="1">
        <f t="array" ref="BD12">_xlfn.IFS(AND(AX12="contributo Fascia 1",(AY12*BB12)&gt;=2000), 2000, IF(AX12="contributo Fascia 2",(AY12*BB12)&gt;=1500), 1500, IF(AX12="contributo Fascia 1",(AY12*BB12)&lt;2000),(AY12*BB12), IF(AX12="contributo Fascia 2",(AY12*BB12)&lt;1500),(AY12*BB12), IF(AX12="ISEE non ammissibile",(AY12*BB12)=0),0, IF(AX12="alloggio non assegnabile", (AY12*BB12)=0),0, IF(AX12="contributo non applicabile",(AY12*BB12)=0),0)</f>
        <v>#N/A</v>
      </c>
      <c r="BE12" s="78" t="e" cm="1">
        <f t="array" ref="BE12">_xlfn.IFS(AND(AX12="contributo Fascia 1",(BA12*BB12)&gt;2000), 2000-BD12, IF(AX12="contributo Fascia 2",(BA12*BB12)&gt;1500), 1500-BD12, IF(AX12="contributo Fascia 1",(BA12*BB12)&lt;2000),2000-(BA12*BB12), IF(AX12="contributo Fascia 2",(BA12*BB12)&lt;1500),1500-(BA12*BB12), IF(AX12="ISEE non ammissibile",(BA12*BB12)=0),0, IF(AX12="alloggio non assegnabile", (BA12*BB12)=0),0, IF(AX12="contributo non applicabile",(BA12*BB12)=0),0)</f>
        <v>#N/A</v>
      </c>
      <c r="BF12" s="75">
        <v>0</v>
      </c>
      <c r="BG12" s="53" t="e" cm="1">
        <f t="array" ref="BG12">_xlfn.IFS(AND(BF12&gt;9360, BF12&lt;=20000), "FASCIA 1",IF(BF12&gt;20000, BF12&lt;=35000), "FASCIA 2")</f>
        <v>#N/A</v>
      </c>
      <c r="BH12" s="5">
        <v>0</v>
      </c>
      <c r="BI12" s="54" t="str">
        <f t="shared" si="17"/>
        <v>ND</v>
      </c>
      <c r="BJ12" s="62" t="e" cm="1">
        <f t="array" ref="BJ12">_xlfn.IFS(IF(BG12="FASCIA 1", BI12&lt;=15%), "contributo non applicabile", IF(BG12="FASCIA 2", BI12&lt;=20%), "contributo non applicabile", IF(BG12="FASCIA 1", BI12 &gt;15%), "contributo Fascia 1", IF(BG12="FASCIA 2", BI12&gt;20%), "contributo Fascia 2", IF(BG12="ISEE non ammissibile",BH12&gt;=0), "ISEE non ammissibile")</f>
        <v>#N/A</v>
      </c>
      <c r="BK12" s="63" t="e">
        <f t="shared" si="18"/>
        <v>#N/A</v>
      </c>
      <c r="BL12" s="51" t="e">
        <f t="shared" si="19"/>
        <v>#N/A</v>
      </c>
      <c r="BM12" s="21">
        <v>0</v>
      </c>
      <c r="BN12" s="2">
        <v>0</v>
      </c>
      <c r="BO12" s="55">
        <f t="shared" si="20"/>
        <v>0</v>
      </c>
      <c r="BP12" s="56" t="e" cm="1">
        <f t="array" ref="BP12">_xlfn.IFS(AND(BJ12="contributo Fascia 1",(BK12*BN12)&gt;=2000), 2000, IF(BJ12="contributo Fascia 2",(BK12*BN12)&gt;=1500), 1500, IF(BJ12="contributo Fascia 1",(BK12*BN12)&lt;2000),(BK12*BN12), IF(BJ12="contributo Fascia 2",(BK12*BN12)&lt;1500),(BK12*BN12), IF(BJ12="ISEE non ammissibile",(BK12*BN12)=0),0, IF(BJ12="alloggio non assegnabile", (BK12*BN12)=0),0, IF(BJ12="contributo non applicabile",(BK12*BN12)=0),0)</f>
        <v>#N/A</v>
      </c>
      <c r="BQ12" s="78" t="e" cm="1">
        <f t="array" ref="BQ12">_xlfn.IFS(AND(BJ12="contributo Fascia 1",(BM12*BN12)&gt;2000), 2000-BP12, IF(BJ12="contributo Fascia 2",(BM12*BN12)&gt;1500), 1500-BP12, IF(BJ12="contributo Fascia 1",(BM12*BN12)&lt;2000),2000-(BM12*BN12), IF(BJ12="contributo Fascia 2",(BM12*BN12)&lt;1500),1500-(BM12*BN12), IF(BJ12="ISEE non ammissibile",(BM12*BN12)=0),0, IF(BJ12="alloggio non assegnabile", (BM12*BN12)=0),0, IF(BJ12="contributo non applicabile",(BM12*BN12)=0),0)</f>
        <v>#N/A</v>
      </c>
      <c r="BR12" s="77">
        <v>0</v>
      </c>
      <c r="BS12" s="53" t="e" cm="1">
        <f t="array" ref="BS12">_xlfn.IFS(AND(BR12&gt;9360, BR12&lt;=20000), "FASCIA 1",IF(BR12&gt;20000, BR12&lt;=35000), "FASCIA 2")</f>
        <v>#N/A</v>
      </c>
      <c r="BT12" s="5">
        <v>0</v>
      </c>
      <c r="BU12" s="54" t="str">
        <f t="shared" si="21"/>
        <v>ND</v>
      </c>
      <c r="BV12" s="62" t="e" cm="1">
        <f t="array" ref="BV12">_xlfn.IFS(IF(BS12="FASCIA 1", BU12&lt;=15%), "contributo non applicabile", IF(BS12="FASCIA 2", BU12&lt;=20%), "contributo non applicabile", IF(BS12="FASCIA 1", BU12 &gt;15%), "contributo Fascia 1", IF(BS12="FASCIA 2", BU12&gt;20%), "contributo Fascia 2", IF(BS12="ISEE non ammissibile",BT12&gt;=0), "ISEE non ammissibile")</f>
        <v>#N/A</v>
      </c>
      <c r="BW12" s="63" t="e">
        <f t="shared" si="22"/>
        <v>#N/A</v>
      </c>
      <c r="BX12" s="51" t="e">
        <f t="shared" si="23"/>
        <v>#N/A</v>
      </c>
      <c r="BY12" s="21">
        <v>0</v>
      </c>
      <c r="BZ12" s="2">
        <v>0</v>
      </c>
      <c r="CA12" s="55">
        <f t="shared" si="24"/>
        <v>0</v>
      </c>
      <c r="CB12" s="56" t="e" cm="1">
        <f t="array" ref="CB12">_xlfn.IFS(AND(BV12="contributo Fascia 1",(BW12*BZ12)&gt;=2000), 2000, IF(BV12="contributo Fascia 2",(BW12*BZ12)&gt;=1500), 1500, IF(BV12="contributo Fascia 1",(BW12*BZ12)&lt;2000),(BW12*BZ12), IF(BV12="contributo Fascia 2",(BW12*BZ12)&lt;1500),(BW12*BZ12), IF(BV12="ISEE non ammissibile",(BW12*BZ12)=0),0, IF(BV12="alloggio non assegnabile", (BW12*BZ12)=0),0, IF(BV12="contributo non applicabile",(BW12*BZ12)=0),0)</f>
        <v>#N/A</v>
      </c>
      <c r="CC12" s="78" t="e" cm="1">
        <f t="array" ref="CC12">_xlfn.IFS(AND(BV12="contributo Fascia 1",(BY12*BZ12)&gt;2000), 2000-CB12, IF(BV12="contributo Fascia 2",(BY12*BZ12)&gt;1500), 1500-CB12, IF(BV12="contributo Fascia 1",(BY12*BZ12)&lt;2000),2000-(BY12*BZ12), IF(BV12="contributo Fascia 2",(BY12*BZ12)&lt;1500),1500-(BY12*BZ12), IF(BV12="ISEE non ammissibile",(BY12*BZ12)=0),0, IF(BV12="alloggio non assegnabile", (BY12*BZ12)=0),0, IF(BV12="contributo non applicabile",(BY12*BZ12)=0),0)</f>
        <v>#N/A</v>
      </c>
      <c r="CD12" s="75">
        <v>0</v>
      </c>
      <c r="CE12" s="53" t="e" cm="1">
        <f t="array" ref="CE12">_xlfn.IFS(AND(CD12&gt;9360, CD12&lt;=20000), "FASCIA 1",IF(CD12&gt;20000, CD12&lt;=35000), "FASCIA 2")</f>
        <v>#N/A</v>
      </c>
      <c r="CF12" s="5">
        <v>0</v>
      </c>
      <c r="CG12" s="54" t="str">
        <f t="shared" si="25"/>
        <v>ND</v>
      </c>
      <c r="CH12" s="62" t="e" cm="1">
        <f t="array" ref="CH12">_xlfn.IFS(IF(CE12="FASCIA 1", CG12&lt;=15%), "contributo non applicabile", IF(CE12="FASCIA 2", CG12&lt;=20%), "contributo non applicabile", IF(CE12="FASCIA 1", CG12 &gt;15%), "contributo Fascia 1", IF(CE12="FASCIA 2", CG12&gt;20%), "contributo Fascia 2", IF(CE12="ISEE non ammissibile",CF12&gt;=0), "ISEE non ammissibile")</f>
        <v>#N/A</v>
      </c>
      <c r="CI12" s="63" t="e">
        <f t="shared" si="26"/>
        <v>#N/A</v>
      </c>
      <c r="CJ12" s="51" t="e">
        <f t="shared" si="27"/>
        <v>#N/A</v>
      </c>
      <c r="CK12" s="21">
        <v>0</v>
      </c>
      <c r="CL12" s="2">
        <v>0</v>
      </c>
      <c r="CM12" s="55">
        <f t="shared" si="28"/>
        <v>0</v>
      </c>
      <c r="CN12" s="56" t="e" cm="1">
        <f t="array" ref="CN12">_xlfn.IFS(AND(CH12="contributo Fascia 1",(CI12*CL12)&gt;=2000), 2000, IF(CH12="contributo Fascia 2",(CI12*CL12)&gt;=1500), 1500, IF(CH12="contributo Fascia 1",(CI12*CL12)&lt;2000),(CI12*CL12), IF(CH12="contributo Fascia 2",(CI12*CL12)&lt;1500),(CI12*CL12), IF(CH12="ISEE non ammissibile",(CI12*CL12)=0),0, IF(CH12="alloggio non assegnabile", (CI12*CL12)=0),0, IF(CH12="contributo non applicabile",(CI12*CL12)=0),0)</f>
        <v>#N/A</v>
      </c>
      <c r="CO12" s="78" t="e" cm="1">
        <f t="array" ref="CO12">_xlfn.IFS(AND(CH12="contributo Fascia 1",(CK12*CL12)&gt;2000), 2000-CN12, IF(CH12="contributo Fascia 2",(CK12*CL12)&gt;1500), 1500-CN12, IF(CH12="contributo Fascia 1",(CK12*CL12)&lt;2000),2000-(CK12*CL12), IF(CH12="contributo Fascia 2",(CK12*CL12)&lt;1500),1500-(CK12*CL12), IF(CH12="ISEE non ammissibile",(CK12*CL12)=0),0, IF(CH12="alloggio non assegnabile", (CK12*CL12)=0),0, IF(CH12="contributo non applicabile",(CK12*CL12)=0),0)</f>
        <v>#N/A</v>
      </c>
    </row>
    <row r="13" spans="1:93" x14ac:dyDescent="0.25">
      <c r="A13" s="65"/>
      <c r="B13" s="20">
        <v>0</v>
      </c>
      <c r="C13" s="92">
        <f t="shared" si="0"/>
        <v>0</v>
      </c>
      <c r="D13" s="2"/>
      <c r="E13" s="2"/>
      <c r="F13" s="2"/>
      <c r="G13" s="2"/>
      <c r="H13" s="2"/>
      <c r="I13" s="74"/>
      <c r="J13" s="77">
        <v>0</v>
      </c>
      <c r="K13" s="53" t="str" cm="1">
        <f t="array" ref="K13">_xlfn.IFS(AND(J13&gt;9360, J13&lt;=20000), "FASCIA 1",IF(J13&gt;20000, J13&lt;=35000), "FASCIA 2", OR(J13&lt;=9360, J13&gt;35000), "ISEE non ammissibile")</f>
        <v>ISEE non ammissibile</v>
      </c>
      <c r="L13" s="5">
        <v>0</v>
      </c>
      <c r="M13" s="54" t="str">
        <f t="shared" si="1"/>
        <v>ND</v>
      </c>
      <c r="N13" s="62" t="str" cm="1">
        <f t="array" ref="N13">_xlfn.IFS(AND(K13="FASCIA 1",M13&gt;30%), "alloggio non assegnabile", IF(K13="FASCIA 2",M13&gt;40%), "alloggio non assegnabile", IF(K13="FASCIA 1", M13&lt;=15%), "contributo non applicabile", IF(K13="FASCIA 2", M13&lt;=20%), "contributo non applicabile", IF(K13="FASCIA 1", M13 &gt;15%), "contributo Fascia 1", IF(K13="FASCIA 2", M13&gt;20%), "contributo Fascia 2", IF(K13="ISEE non ammissibile",L13&gt;=0), "ISEE non ammissibile")</f>
        <v>ISEE non ammissibile</v>
      </c>
      <c r="O13" s="63">
        <f t="shared" si="2"/>
        <v>0</v>
      </c>
      <c r="P13" s="51" t="str">
        <f t="shared" si="3"/>
        <v>verificato</v>
      </c>
      <c r="Q13" s="21">
        <v>0</v>
      </c>
      <c r="R13" s="2">
        <v>0</v>
      </c>
      <c r="S13" s="55">
        <f t="shared" si="4"/>
        <v>0</v>
      </c>
      <c r="T13" s="56" cm="1">
        <f t="array" ref="T13">_xlfn.IFS(AND(N13="contributo Fascia 1",(O13*R13)&gt;=2000), 2000, IF(N13="contributo Fascia 2",(O13*R13)&gt;=1500), 1500, IF(N13="contributo Fascia 1",(O13*R13)&lt;2000),(O13*R13), IF(N13="contributo Fascia 2",(O13*R13)&lt;1500),(O13*R13), IF(N13="ISEE non ammissibile",(O13*R13)=0),0, IF(N13="alloggio non assegnabile", (O13*R13)=0),0, IF(N13="contributo non applicabile",(O13*R13)=0),0)</f>
        <v>0</v>
      </c>
      <c r="U13" s="78" cm="1">
        <f t="array" ref="U13">_xlfn.IFS(AND(N13="contributo Fascia 1",(Q13*R13)&gt;2000), 2000-T13, IF(N13="contributo Fascia 2",(Q13*R13)&gt;1500), 1500-T13, IF(N13="contributo Fascia 1",(Q13*R13)&lt;2000),2000-(Q13*R13), IF(N13="contributo Fascia 2",(Q13*R13)&lt;1500),1500-(Q13*R13), IF(N13="ISEE non ammissibile",(Q13*R13)=0),0, IF(N13="alloggio non assegnabile", (Q13*R13)=0),0, IF(N13="contributo non applicabile",(Q13*R13)=0),0)</f>
        <v>0</v>
      </c>
      <c r="V13" s="77">
        <v>0</v>
      </c>
      <c r="W13" s="53" t="e" cm="1">
        <f t="array" ref="W13">_xlfn.IFS(AND(V13&gt;9360, V13&lt;=20000), "FASCIA 1",IF(V13&gt;20000, V13&lt;=35000), "FASCIA 2")</f>
        <v>#N/A</v>
      </c>
      <c r="X13" s="5">
        <v>0</v>
      </c>
      <c r="Y13" s="54" t="str">
        <f t="shared" si="5"/>
        <v>ND</v>
      </c>
      <c r="Z13" s="62" t="e" cm="1">
        <f t="array" ref="Z13">_xlfn.IFS(IF(W13="FASCIA 1", Y13&lt;=15%), "contributo non applicabile", IF(W13="FASCIA 2", Y13&lt;=20%), "contributo non applicabile", IF(W13="FASCIA 1", Y13 &gt;15%), "contributo Fascia 1", IF(W13="FASCIA 2", Y13&gt;20%), "contributo Fascia 2", IF(W13="ISEE non ammissibile",X13&gt;=0), "ISEE non ammissibile")</f>
        <v>#N/A</v>
      </c>
      <c r="AA13" s="63" t="e">
        <f t="shared" si="6"/>
        <v>#N/A</v>
      </c>
      <c r="AB13" s="51" t="e">
        <f t="shared" si="7"/>
        <v>#N/A</v>
      </c>
      <c r="AC13" s="21">
        <v>0</v>
      </c>
      <c r="AD13" s="2">
        <v>0</v>
      </c>
      <c r="AE13" s="55">
        <f t="shared" si="8"/>
        <v>0</v>
      </c>
      <c r="AF13" s="56" t="e" cm="1">
        <f t="array" ref="AF13">_xlfn.IFS(AND(Z13="contributo Fascia 1",(AA13*AD13)&gt;=2000), 2000, IF(Z13="contributo Fascia 2",(AA13*AD13)&gt;=1500), 1500, IF(Z13="contributo Fascia 1",(AA13*AD13)&lt;2000),(AA13*AD13), IF(Z13="contributo Fascia 2",(AA13*AD13)&lt;1500),(AA13*AD13), IF(Z13="ISEE non ammissibile",(AA13*AD13)=0),0, IF(Z13="alloggio non assegnabile", (AA13*AD13)=0),0, IF(Z13="contributo non applicabile",(AA13*AD13)=0),0)</f>
        <v>#N/A</v>
      </c>
      <c r="AG13" s="78" t="e" cm="1">
        <f t="array" ref="AG13">_xlfn.IFS(AND(Z13="contributo Fascia 1",(AC13*AD13)&gt;2000), 2000-AF13, IF(Z13="contributo Fascia 2",(AC13*AD13)&gt;1500), 1500-AF13, IF(Z13="contributo Fascia 1",(AC13*AD13)&lt;2000),2000-(AC13*AD13), IF(Z13="contributo Fascia 2",(AC13*AD13)&lt;1500),1500-(AC13*AD13), IF(Z13="ISEE non ammissibile",(AC13*AD13)=0),0, IF(Z13="alloggio non assegnabile", (AC13*AD13)=0),0, IF(Z13="contributo non applicabile",(AC13*AD13)=0),0)</f>
        <v>#N/A</v>
      </c>
      <c r="AH13" s="75">
        <v>0</v>
      </c>
      <c r="AI13" s="53" t="e" cm="1">
        <f t="array" ref="AI13">_xlfn.IFS(AND(AH13&gt;9360, AH13&lt;=20000), "FASCIA 1",IF(AH13&gt;20000, AH13&lt;=35000), "FASCIA 2")</f>
        <v>#N/A</v>
      </c>
      <c r="AJ13" s="5">
        <v>0</v>
      </c>
      <c r="AK13" s="54" t="str">
        <f t="shared" si="9"/>
        <v>ND</v>
      </c>
      <c r="AL13" s="62" t="e" cm="1">
        <f t="array" ref="AL13">_xlfn.IFS(IF(AI13="FASCIA 1", AK13&lt;=15%), "contributo non applicabile", IF(AI13="FASCIA 2", AK13&lt;=20%), "contributo non applicabile", IF(AI13="FASCIA 1", AK13 &gt;15%), "contributo Fascia 1", IF(AI13="FASCIA 2", AK13&gt;20%), "contributo Fascia 2", IF(AI13="ISEE non ammissibile",AJ13&gt;=0), "ISEE non ammissibile")</f>
        <v>#N/A</v>
      </c>
      <c r="AM13" s="51" t="e">
        <f t="shared" si="10"/>
        <v>#N/A</v>
      </c>
      <c r="AN13" s="51" t="e">
        <f t="shared" si="11"/>
        <v>#N/A</v>
      </c>
      <c r="AO13" s="21">
        <v>0</v>
      </c>
      <c r="AP13" s="2">
        <v>0</v>
      </c>
      <c r="AQ13" s="55">
        <f t="shared" si="12"/>
        <v>0</v>
      </c>
      <c r="AR13" s="56" t="e" cm="1">
        <f t="array" ref="AR13">_xlfn.IFS(AND(AL13="contributo Fascia 1",(AM13*AP13)&gt;=2000), 2000, IF(AL13="contributo Fascia 2",(AM13*AP13)&gt;=1500), 1500, IF(AL13="contributo Fascia 1",(AM13*AP13)&lt;2000),(AM13*AP13), IF(AL13="contributo Fascia 2",(AM13*AP13)&lt;1500),(AM13*AP13), IF(AL13="ISEE non ammissibile",(AM13*AP13)=0),0, IF(AL13="alloggio non assegnabile", (AM13*AP13)=0),0, IF(AL13="contributo non applicabile",(AM13*AP13)=0),0)</f>
        <v>#N/A</v>
      </c>
      <c r="AS13" s="78" t="e" cm="1">
        <f t="array" ref="AS13">_xlfn.IFS(AND(AL13="contributo Fascia 1",(AO13*AP13)&gt;2000), 2000-AR13, IF(AL13="contributo Fascia 2",(AO13*AP13)&gt;1500), 1500-AR13, IF(AL13="contributo Fascia 1",(AO13*AP13)&lt;2000),2000-(AO13*AP13), IF(AL13="contributo Fascia 2",(AO13*AP13)&lt;1500),1500-(AO13*AP13), IF(AL13="ISEE non ammissibile",(AO13*AP13)=0),0, IF(AL13="alloggio non assegnabile", (AO13*AP13)=0),0, IF(AL13="contributo non applicabile",(AO13*AP13)=0),0)</f>
        <v>#N/A</v>
      </c>
      <c r="AT13" s="77">
        <v>0</v>
      </c>
      <c r="AU13" s="53" t="e" cm="1">
        <f t="array" ref="AU13">_xlfn.IFS(AND(AT13&gt;9360, AT13&lt;=20000), "FASCIA 1",IF(AT13&gt;20000, AT13&lt;=35000), "FASCIA 2")</f>
        <v>#N/A</v>
      </c>
      <c r="AV13" s="5">
        <v>0</v>
      </c>
      <c r="AW13" s="54" t="str">
        <f t="shared" si="13"/>
        <v>ND</v>
      </c>
      <c r="AX13" s="62" t="e" cm="1">
        <f t="array" ref="AX13">_xlfn.IFS(IF(AU13="FASCIA 1", AW13&lt;=15%), "contributo non applicabile", IF(AU13="FASCIA 2", AW13&lt;=20%), "contributo non applicabile", IF(AU13="FASCIA 1", AW13 &gt;15%), "contributo Fascia 1", IF(AU13="FASCIA 2", AW13&gt;20%), "contributo Fascia 2", IF(AU13="ISEE non ammissibile",AV13&gt;=0), "ISEE non ammissibile")</f>
        <v>#N/A</v>
      </c>
      <c r="AY13" s="63" t="e">
        <f t="shared" si="14"/>
        <v>#N/A</v>
      </c>
      <c r="AZ13" s="51" t="e">
        <f t="shared" si="15"/>
        <v>#N/A</v>
      </c>
      <c r="BA13" s="21">
        <v>0</v>
      </c>
      <c r="BB13" s="2">
        <v>0</v>
      </c>
      <c r="BC13" s="55">
        <f t="shared" si="16"/>
        <v>0</v>
      </c>
      <c r="BD13" s="56" t="e" cm="1">
        <f t="array" ref="BD13">_xlfn.IFS(AND(AX13="contributo Fascia 1",(AY13*BB13)&gt;=2000), 2000, IF(AX13="contributo Fascia 2",(AY13*BB13)&gt;=1500), 1500, IF(AX13="contributo Fascia 1",(AY13*BB13)&lt;2000),(AY13*BB13), IF(AX13="contributo Fascia 2",(AY13*BB13)&lt;1500),(AY13*BB13), IF(AX13="ISEE non ammissibile",(AY13*BB13)=0),0, IF(AX13="alloggio non assegnabile", (AY13*BB13)=0),0, IF(AX13="contributo non applicabile",(AY13*BB13)=0),0)</f>
        <v>#N/A</v>
      </c>
      <c r="BE13" s="78" t="e" cm="1">
        <f t="array" ref="BE13">_xlfn.IFS(AND(AX13="contributo Fascia 1",(BA13*BB13)&gt;2000), 2000-BD13, IF(AX13="contributo Fascia 2",(BA13*BB13)&gt;1500), 1500-BD13, IF(AX13="contributo Fascia 1",(BA13*BB13)&lt;2000),2000-(BA13*BB13), IF(AX13="contributo Fascia 2",(BA13*BB13)&lt;1500),1500-(BA13*BB13), IF(AX13="ISEE non ammissibile",(BA13*BB13)=0),0, IF(AX13="alloggio non assegnabile", (BA13*BB13)=0),0, IF(AX13="contributo non applicabile",(BA13*BB13)=0),0)</f>
        <v>#N/A</v>
      </c>
      <c r="BF13" s="75">
        <v>0</v>
      </c>
      <c r="BG13" s="53" t="e" cm="1">
        <f t="array" ref="BG13">_xlfn.IFS(AND(BF13&gt;9360, BF13&lt;=20000), "FASCIA 1",IF(BF13&gt;20000, BF13&lt;=35000), "FASCIA 2")</f>
        <v>#N/A</v>
      </c>
      <c r="BH13" s="5">
        <v>0</v>
      </c>
      <c r="BI13" s="54" t="str">
        <f t="shared" si="17"/>
        <v>ND</v>
      </c>
      <c r="BJ13" s="62" t="e" cm="1">
        <f t="array" ref="BJ13">_xlfn.IFS(IF(BG13="FASCIA 1", BI13&lt;=15%), "contributo non applicabile", IF(BG13="FASCIA 2", BI13&lt;=20%), "contributo non applicabile", IF(BG13="FASCIA 1", BI13 &gt;15%), "contributo Fascia 1", IF(BG13="FASCIA 2", BI13&gt;20%), "contributo Fascia 2", IF(BG13="ISEE non ammissibile",BH13&gt;=0), "ISEE non ammissibile")</f>
        <v>#N/A</v>
      </c>
      <c r="BK13" s="63" t="e">
        <f t="shared" si="18"/>
        <v>#N/A</v>
      </c>
      <c r="BL13" s="51" t="e">
        <f t="shared" si="19"/>
        <v>#N/A</v>
      </c>
      <c r="BM13" s="21">
        <v>0</v>
      </c>
      <c r="BN13" s="2">
        <v>0</v>
      </c>
      <c r="BO13" s="55">
        <f t="shared" si="20"/>
        <v>0</v>
      </c>
      <c r="BP13" s="56" t="e" cm="1">
        <f t="array" ref="BP13">_xlfn.IFS(AND(BJ13="contributo Fascia 1",(BK13*BN13)&gt;=2000), 2000, IF(BJ13="contributo Fascia 2",(BK13*BN13)&gt;=1500), 1500, IF(BJ13="contributo Fascia 1",(BK13*BN13)&lt;2000),(BK13*BN13), IF(BJ13="contributo Fascia 2",(BK13*BN13)&lt;1500),(BK13*BN13), IF(BJ13="ISEE non ammissibile",(BK13*BN13)=0),0, IF(BJ13="alloggio non assegnabile", (BK13*BN13)=0),0, IF(BJ13="contributo non applicabile",(BK13*BN13)=0),0)</f>
        <v>#N/A</v>
      </c>
      <c r="BQ13" s="78" t="e" cm="1">
        <f t="array" ref="BQ13">_xlfn.IFS(AND(BJ13="contributo Fascia 1",(BM13*BN13)&gt;2000), 2000-BP13, IF(BJ13="contributo Fascia 2",(BM13*BN13)&gt;1500), 1500-BP13, IF(BJ13="contributo Fascia 1",(BM13*BN13)&lt;2000),2000-(BM13*BN13), IF(BJ13="contributo Fascia 2",(BM13*BN13)&lt;1500),1500-(BM13*BN13), IF(BJ13="ISEE non ammissibile",(BM13*BN13)=0),0, IF(BJ13="alloggio non assegnabile", (BM13*BN13)=0),0, IF(BJ13="contributo non applicabile",(BM13*BN13)=0),0)</f>
        <v>#N/A</v>
      </c>
      <c r="BR13" s="77">
        <v>0</v>
      </c>
      <c r="BS13" s="53" t="e" cm="1">
        <f t="array" ref="BS13">_xlfn.IFS(AND(BR13&gt;9360, BR13&lt;=20000), "FASCIA 1",IF(BR13&gt;20000, BR13&lt;=35000), "FASCIA 2")</f>
        <v>#N/A</v>
      </c>
      <c r="BT13" s="5">
        <v>0</v>
      </c>
      <c r="BU13" s="54" t="str">
        <f t="shared" si="21"/>
        <v>ND</v>
      </c>
      <c r="BV13" s="62" t="e" cm="1">
        <f t="array" ref="BV13">_xlfn.IFS(IF(BS13="FASCIA 1", BU13&lt;=15%), "contributo non applicabile", IF(BS13="FASCIA 2", BU13&lt;=20%), "contributo non applicabile", IF(BS13="FASCIA 1", BU13 &gt;15%), "contributo Fascia 1", IF(BS13="FASCIA 2", BU13&gt;20%), "contributo Fascia 2", IF(BS13="ISEE non ammissibile",BT13&gt;=0), "ISEE non ammissibile")</f>
        <v>#N/A</v>
      </c>
      <c r="BW13" s="63" t="e">
        <f t="shared" si="22"/>
        <v>#N/A</v>
      </c>
      <c r="BX13" s="51" t="e">
        <f t="shared" si="23"/>
        <v>#N/A</v>
      </c>
      <c r="BY13" s="21">
        <v>0</v>
      </c>
      <c r="BZ13" s="2">
        <v>0</v>
      </c>
      <c r="CA13" s="55">
        <f t="shared" si="24"/>
        <v>0</v>
      </c>
      <c r="CB13" s="56" t="e" cm="1">
        <f t="array" ref="CB13">_xlfn.IFS(AND(BV13="contributo Fascia 1",(BW13*BZ13)&gt;=2000), 2000, IF(BV13="contributo Fascia 2",(BW13*BZ13)&gt;=1500), 1500, IF(BV13="contributo Fascia 1",(BW13*BZ13)&lt;2000),(BW13*BZ13), IF(BV13="contributo Fascia 2",(BW13*BZ13)&lt;1500),(BW13*BZ13), IF(BV13="ISEE non ammissibile",(BW13*BZ13)=0),0, IF(BV13="alloggio non assegnabile", (BW13*BZ13)=0),0, IF(BV13="contributo non applicabile",(BW13*BZ13)=0),0)</f>
        <v>#N/A</v>
      </c>
      <c r="CC13" s="78" t="e" cm="1">
        <f t="array" ref="CC13">_xlfn.IFS(AND(BV13="contributo Fascia 1",(BY13*BZ13)&gt;2000), 2000-CB13, IF(BV13="contributo Fascia 2",(BY13*BZ13)&gt;1500), 1500-CB13, IF(BV13="contributo Fascia 1",(BY13*BZ13)&lt;2000),2000-(BY13*BZ13), IF(BV13="contributo Fascia 2",(BY13*BZ13)&lt;1500),1500-(BY13*BZ13), IF(BV13="ISEE non ammissibile",(BY13*BZ13)=0),0, IF(BV13="alloggio non assegnabile", (BY13*BZ13)=0),0, IF(BV13="contributo non applicabile",(BY13*BZ13)=0),0)</f>
        <v>#N/A</v>
      </c>
      <c r="CD13" s="75">
        <v>0</v>
      </c>
      <c r="CE13" s="53" t="e" cm="1">
        <f t="array" ref="CE13">_xlfn.IFS(AND(CD13&gt;9360, CD13&lt;=20000), "FASCIA 1",IF(CD13&gt;20000, CD13&lt;=35000), "FASCIA 2")</f>
        <v>#N/A</v>
      </c>
      <c r="CF13" s="5">
        <v>0</v>
      </c>
      <c r="CG13" s="54" t="str">
        <f t="shared" si="25"/>
        <v>ND</v>
      </c>
      <c r="CH13" s="62" t="e" cm="1">
        <f t="array" ref="CH13">_xlfn.IFS(IF(CE13="FASCIA 1", CG13&lt;=15%), "contributo non applicabile", IF(CE13="FASCIA 2", CG13&lt;=20%), "contributo non applicabile", IF(CE13="FASCIA 1", CG13 &gt;15%), "contributo Fascia 1", IF(CE13="FASCIA 2", CG13&gt;20%), "contributo Fascia 2", IF(CE13="ISEE non ammissibile",CF13&gt;=0), "ISEE non ammissibile")</f>
        <v>#N/A</v>
      </c>
      <c r="CI13" s="63" t="e">
        <f t="shared" si="26"/>
        <v>#N/A</v>
      </c>
      <c r="CJ13" s="51" t="e">
        <f t="shared" si="27"/>
        <v>#N/A</v>
      </c>
      <c r="CK13" s="21">
        <v>0</v>
      </c>
      <c r="CL13" s="2">
        <v>0</v>
      </c>
      <c r="CM13" s="55">
        <f t="shared" si="28"/>
        <v>0</v>
      </c>
      <c r="CN13" s="56" t="e" cm="1">
        <f t="array" ref="CN13">_xlfn.IFS(AND(CH13="contributo Fascia 1",(CI13*CL13)&gt;=2000), 2000, IF(CH13="contributo Fascia 2",(CI13*CL13)&gt;=1500), 1500, IF(CH13="contributo Fascia 1",(CI13*CL13)&lt;2000),(CI13*CL13), IF(CH13="contributo Fascia 2",(CI13*CL13)&lt;1500),(CI13*CL13), IF(CH13="ISEE non ammissibile",(CI13*CL13)=0),0, IF(CH13="alloggio non assegnabile", (CI13*CL13)=0),0, IF(CH13="contributo non applicabile",(CI13*CL13)=0),0)</f>
        <v>#N/A</v>
      </c>
      <c r="CO13" s="78" t="e" cm="1">
        <f t="array" ref="CO13">_xlfn.IFS(AND(CH13="contributo Fascia 1",(CK13*CL13)&gt;2000), 2000-CN13, IF(CH13="contributo Fascia 2",(CK13*CL13)&gt;1500), 1500-CN13, IF(CH13="contributo Fascia 1",(CK13*CL13)&lt;2000),2000-(CK13*CL13), IF(CH13="contributo Fascia 2",(CK13*CL13)&lt;1500),1500-(CK13*CL13), IF(CH13="ISEE non ammissibile",(CK13*CL13)=0),0, IF(CH13="alloggio non assegnabile", (CK13*CL13)=0),0, IF(CH13="contributo non applicabile",(CK13*CL13)=0),0)</f>
        <v>#N/A</v>
      </c>
    </row>
    <row r="14" spans="1:93" x14ac:dyDescent="0.25">
      <c r="A14" s="65"/>
      <c r="B14" s="20">
        <v>0</v>
      </c>
      <c r="C14" s="92">
        <f t="shared" si="0"/>
        <v>0</v>
      </c>
      <c r="D14" s="2"/>
      <c r="E14" s="2"/>
      <c r="F14" s="2"/>
      <c r="G14" s="2"/>
      <c r="H14" s="2"/>
      <c r="I14" s="74"/>
      <c r="J14" s="77">
        <v>0</v>
      </c>
      <c r="K14" s="53" t="str" cm="1">
        <f t="array" ref="K14">_xlfn.IFS(AND(J14&gt;9360, J14&lt;=20000), "FASCIA 1",IF(J14&gt;20000, J14&lt;=35000), "FASCIA 2", OR(J14&lt;=9360, J14&gt;35000), "ISEE non ammissibile")</f>
        <v>ISEE non ammissibile</v>
      </c>
      <c r="L14" s="5">
        <v>0</v>
      </c>
      <c r="M14" s="54" t="str">
        <f t="shared" si="1"/>
        <v>ND</v>
      </c>
      <c r="N14" s="62" t="str" cm="1">
        <f t="array" ref="N14">_xlfn.IFS(AND(K14="FASCIA 1",M14&gt;30%), "alloggio non assegnabile", IF(K14="FASCIA 2",M14&gt;40%), "alloggio non assegnabile", IF(K14="FASCIA 1", M14&lt;=15%), "contributo non applicabile", IF(K14="FASCIA 2", M14&lt;=20%), "contributo non applicabile", IF(K14="FASCIA 1", M14 &gt;15%), "contributo Fascia 1", IF(K14="FASCIA 2", M14&gt;20%), "contributo Fascia 2", IF(K14="ISEE non ammissibile",L14&gt;=0), "ISEE non ammissibile")</f>
        <v>ISEE non ammissibile</v>
      </c>
      <c r="O14" s="63">
        <f t="shared" si="2"/>
        <v>0</v>
      </c>
      <c r="P14" s="51" t="str">
        <f t="shared" si="3"/>
        <v>verificato</v>
      </c>
      <c r="Q14" s="21">
        <v>0</v>
      </c>
      <c r="R14" s="2">
        <v>0</v>
      </c>
      <c r="S14" s="55">
        <f t="shared" si="4"/>
        <v>0</v>
      </c>
      <c r="T14" s="56" cm="1">
        <f t="array" ref="T14">_xlfn.IFS(AND(N14="contributo Fascia 1",(O14*R14)&gt;=2000), 2000, IF(N14="contributo Fascia 2",(O14*R14)&gt;=1500), 1500, IF(N14="contributo Fascia 1",(O14*R14)&lt;2000),(O14*R14), IF(N14="contributo Fascia 2",(O14*R14)&lt;1500),(O14*R14), IF(N14="ISEE non ammissibile",(O14*R14)=0),0, IF(N14="alloggio non assegnabile", (O14*R14)=0),0, IF(N14="contributo non applicabile",(O14*R14)=0),0)</f>
        <v>0</v>
      </c>
      <c r="U14" s="78" cm="1">
        <f t="array" ref="U14">_xlfn.IFS(AND(N14="contributo Fascia 1",(Q14*R14)&gt;2000), 2000-T14, IF(N14="contributo Fascia 2",(Q14*R14)&gt;1500), 1500-T14, IF(N14="contributo Fascia 1",(Q14*R14)&lt;2000),2000-(Q14*R14), IF(N14="contributo Fascia 2",(Q14*R14)&lt;1500),1500-(Q14*R14), IF(N14="ISEE non ammissibile",(Q14*R14)=0),0, IF(N14="alloggio non assegnabile", (Q14*R14)=0),0, IF(N14="contributo non applicabile",(Q14*R14)=0),0)</f>
        <v>0</v>
      </c>
      <c r="V14" s="77">
        <v>0</v>
      </c>
      <c r="W14" s="53" t="e" cm="1">
        <f t="array" ref="W14">_xlfn.IFS(AND(V14&gt;9360, V14&lt;=20000), "FASCIA 1",IF(V14&gt;20000, V14&lt;=35000), "FASCIA 2")</f>
        <v>#N/A</v>
      </c>
      <c r="X14" s="5">
        <v>0</v>
      </c>
      <c r="Y14" s="54" t="str">
        <f t="shared" si="5"/>
        <v>ND</v>
      </c>
      <c r="Z14" s="62" t="e" cm="1">
        <f t="array" ref="Z14">_xlfn.IFS(IF(W14="FASCIA 1", Y14&lt;=15%), "contributo non applicabile", IF(W14="FASCIA 2", Y14&lt;=20%), "contributo non applicabile", IF(W14="FASCIA 1", Y14 &gt;15%), "contributo Fascia 1", IF(W14="FASCIA 2", Y14&gt;20%), "contributo Fascia 2", IF(W14="ISEE non ammissibile",X14&gt;=0), "ISEE non ammissibile")</f>
        <v>#N/A</v>
      </c>
      <c r="AA14" s="63" t="e">
        <f t="shared" si="6"/>
        <v>#N/A</v>
      </c>
      <c r="AB14" s="51" t="e">
        <f t="shared" si="7"/>
        <v>#N/A</v>
      </c>
      <c r="AC14" s="21">
        <v>0</v>
      </c>
      <c r="AD14" s="2">
        <v>0</v>
      </c>
      <c r="AE14" s="55">
        <f t="shared" si="8"/>
        <v>0</v>
      </c>
      <c r="AF14" s="56" t="e" cm="1">
        <f t="array" ref="AF14">_xlfn.IFS(AND(Z14="contributo Fascia 1",(AA14*AD14)&gt;=2000), 2000, IF(Z14="contributo Fascia 2",(AA14*AD14)&gt;=1500), 1500, IF(Z14="contributo Fascia 1",(AA14*AD14)&lt;2000),(AA14*AD14), IF(Z14="contributo Fascia 2",(AA14*AD14)&lt;1500),(AA14*AD14), IF(Z14="ISEE non ammissibile",(AA14*AD14)=0),0, IF(Z14="alloggio non assegnabile", (AA14*AD14)=0),0, IF(Z14="contributo non applicabile",(AA14*AD14)=0),0)</f>
        <v>#N/A</v>
      </c>
      <c r="AG14" s="78" t="e" cm="1">
        <f t="array" ref="AG14">_xlfn.IFS(AND(Z14="contributo Fascia 1",(AC14*AD14)&gt;2000), 2000-AF14, IF(Z14="contributo Fascia 2",(AC14*AD14)&gt;1500), 1500-AF14, IF(Z14="contributo Fascia 1",(AC14*AD14)&lt;2000),2000-(AC14*AD14), IF(Z14="contributo Fascia 2",(AC14*AD14)&lt;1500),1500-(AC14*AD14), IF(Z14="ISEE non ammissibile",(AC14*AD14)=0),0, IF(Z14="alloggio non assegnabile", (AC14*AD14)=0),0, IF(Z14="contributo non applicabile",(AC14*AD14)=0),0)</f>
        <v>#N/A</v>
      </c>
      <c r="AH14" s="75">
        <v>0</v>
      </c>
      <c r="AI14" s="53" t="e" cm="1">
        <f t="array" ref="AI14">_xlfn.IFS(AND(AH14&gt;9360, AH14&lt;=20000), "FASCIA 1",IF(AH14&gt;20000, AH14&lt;=35000), "FASCIA 2")</f>
        <v>#N/A</v>
      </c>
      <c r="AJ14" s="5">
        <v>0</v>
      </c>
      <c r="AK14" s="54" t="str">
        <f t="shared" si="9"/>
        <v>ND</v>
      </c>
      <c r="AL14" s="62" t="e" cm="1">
        <f t="array" ref="AL14">_xlfn.IFS(IF(AI14="FASCIA 1", AK14&lt;=15%), "contributo non applicabile", IF(AI14="FASCIA 2", AK14&lt;=20%), "contributo non applicabile", IF(AI14="FASCIA 1", AK14 &gt;15%), "contributo Fascia 1", IF(AI14="FASCIA 2", AK14&gt;20%), "contributo Fascia 2", IF(AI14="ISEE non ammissibile",AJ14&gt;=0), "ISEE non ammissibile")</f>
        <v>#N/A</v>
      </c>
      <c r="AM14" s="51" t="e">
        <f t="shared" si="10"/>
        <v>#N/A</v>
      </c>
      <c r="AN14" s="51" t="e">
        <f t="shared" si="11"/>
        <v>#N/A</v>
      </c>
      <c r="AO14" s="21">
        <v>0</v>
      </c>
      <c r="AP14" s="2">
        <v>0</v>
      </c>
      <c r="AQ14" s="55">
        <f t="shared" si="12"/>
        <v>0</v>
      </c>
      <c r="AR14" s="56" t="e" cm="1">
        <f t="array" ref="AR14">_xlfn.IFS(AND(AL14="contributo Fascia 1",(AM14*AP14)&gt;=2000), 2000, IF(AL14="contributo Fascia 2",(AM14*AP14)&gt;=1500), 1500, IF(AL14="contributo Fascia 1",(AM14*AP14)&lt;2000),(AM14*AP14), IF(AL14="contributo Fascia 2",(AM14*AP14)&lt;1500),(AM14*AP14), IF(AL14="ISEE non ammissibile",(AM14*AP14)=0),0, IF(AL14="alloggio non assegnabile", (AM14*AP14)=0),0, IF(AL14="contributo non applicabile",(AM14*AP14)=0),0)</f>
        <v>#N/A</v>
      </c>
      <c r="AS14" s="78" t="e" cm="1">
        <f t="array" ref="AS14">_xlfn.IFS(AND(AL14="contributo Fascia 1",(AO14*AP14)&gt;2000), 2000-AR14, IF(AL14="contributo Fascia 2",(AO14*AP14)&gt;1500), 1500-AR14, IF(AL14="contributo Fascia 1",(AO14*AP14)&lt;2000),2000-(AO14*AP14), IF(AL14="contributo Fascia 2",(AO14*AP14)&lt;1500),1500-(AO14*AP14), IF(AL14="ISEE non ammissibile",(AO14*AP14)=0),0, IF(AL14="alloggio non assegnabile", (AO14*AP14)=0),0, IF(AL14="contributo non applicabile",(AO14*AP14)=0),0)</f>
        <v>#N/A</v>
      </c>
      <c r="AT14" s="77">
        <v>0</v>
      </c>
      <c r="AU14" s="53" t="e" cm="1">
        <f t="array" ref="AU14">_xlfn.IFS(AND(AT14&gt;9360, AT14&lt;=20000), "FASCIA 1",IF(AT14&gt;20000, AT14&lt;=35000), "FASCIA 2")</f>
        <v>#N/A</v>
      </c>
      <c r="AV14" s="5">
        <v>0</v>
      </c>
      <c r="AW14" s="54" t="str">
        <f t="shared" si="13"/>
        <v>ND</v>
      </c>
      <c r="AX14" s="62" t="e" cm="1">
        <f t="array" ref="AX14">_xlfn.IFS(IF(AU14="FASCIA 1", AW14&lt;=15%), "contributo non applicabile", IF(AU14="FASCIA 2", AW14&lt;=20%), "contributo non applicabile", IF(AU14="FASCIA 1", AW14 &gt;15%), "contributo Fascia 1", IF(AU14="FASCIA 2", AW14&gt;20%), "contributo Fascia 2", IF(AU14="ISEE non ammissibile",AV14&gt;=0), "ISEE non ammissibile")</f>
        <v>#N/A</v>
      </c>
      <c r="AY14" s="63" t="e">
        <f t="shared" si="14"/>
        <v>#N/A</v>
      </c>
      <c r="AZ14" s="51" t="e">
        <f t="shared" si="15"/>
        <v>#N/A</v>
      </c>
      <c r="BA14" s="21">
        <v>0</v>
      </c>
      <c r="BB14" s="2">
        <v>0</v>
      </c>
      <c r="BC14" s="55">
        <f t="shared" si="16"/>
        <v>0</v>
      </c>
      <c r="BD14" s="56" t="e" cm="1">
        <f t="array" ref="BD14">_xlfn.IFS(AND(AX14="contributo Fascia 1",(AY14*BB14)&gt;=2000), 2000, IF(AX14="contributo Fascia 2",(AY14*BB14)&gt;=1500), 1500, IF(AX14="contributo Fascia 1",(AY14*BB14)&lt;2000),(AY14*BB14), IF(AX14="contributo Fascia 2",(AY14*BB14)&lt;1500),(AY14*BB14), IF(AX14="ISEE non ammissibile",(AY14*BB14)=0),0, IF(AX14="alloggio non assegnabile", (AY14*BB14)=0),0, IF(AX14="contributo non applicabile",(AY14*BB14)=0),0)</f>
        <v>#N/A</v>
      </c>
      <c r="BE14" s="78" t="e" cm="1">
        <f t="array" ref="BE14">_xlfn.IFS(AND(AX14="contributo Fascia 1",(BA14*BB14)&gt;2000), 2000-BD14, IF(AX14="contributo Fascia 2",(BA14*BB14)&gt;1500), 1500-BD14, IF(AX14="contributo Fascia 1",(BA14*BB14)&lt;2000),2000-(BA14*BB14), IF(AX14="contributo Fascia 2",(BA14*BB14)&lt;1500),1500-(BA14*BB14), IF(AX14="ISEE non ammissibile",(BA14*BB14)=0),0, IF(AX14="alloggio non assegnabile", (BA14*BB14)=0),0, IF(AX14="contributo non applicabile",(BA14*BB14)=0),0)</f>
        <v>#N/A</v>
      </c>
      <c r="BF14" s="75">
        <v>0</v>
      </c>
      <c r="BG14" s="53" t="e" cm="1">
        <f t="array" ref="BG14">_xlfn.IFS(AND(BF14&gt;9360, BF14&lt;=20000), "FASCIA 1",IF(BF14&gt;20000, BF14&lt;=35000), "FASCIA 2")</f>
        <v>#N/A</v>
      </c>
      <c r="BH14" s="5">
        <v>0</v>
      </c>
      <c r="BI14" s="54" t="str">
        <f t="shared" si="17"/>
        <v>ND</v>
      </c>
      <c r="BJ14" s="62" t="e" cm="1">
        <f t="array" ref="BJ14">_xlfn.IFS(IF(BG14="FASCIA 1", BI14&lt;=15%), "contributo non applicabile", IF(BG14="FASCIA 2", BI14&lt;=20%), "contributo non applicabile", IF(BG14="FASCIA 1", BI14 &gt;15%), "contributo Fascia 1", IF(BG14="FASCIA 2", BI14&gt;20%), "contributo Fascia 2", IF(BG14="ISEE non ammissibile",BH14&gt;=0), "ISEE non ammissibile")</f>
        <v>#N/A</v>
      </c>
      <c r="BK14" s="63" t="e">
        <f t="shared" si="18"/>
        <v>#N/A</v>
      </c>
      <c r="BL14" s="51" t="e">
        <f t="shared" si="19"/>
        <v>#N/A</v>
      </c>
      <c r="BM14" s="21">
        <v>0</v>
      </c>
      <c r="BN14" s="2">
        <v>0</v>
      </c>
      <c r="BO14" s="55">
        <f t="shared" si="20"/>
        <v>0</v>
      </c>
      <c r="BP14" s="56" t="e" cm="1">
        <f t="array" ref="BP14">_xlfn.IFS(AND(BJ14="contributo Fascia 1",(BK14*BN14)&gt;=2000), 2000, IF(BJ14="contributo Fascia 2",(BK14*BN14)&gt;=1500), 1500, IF(BJ14="contributo Fascia 1",(BK14*BN14)&lt;2000),(BK14*BN14), IF(BJ14="contributo Fascia 2",(BK14*BN14)&lt;1500),(BK14*BN14), IF(BJ14="ISEE non ammissibile",(BK14*BN14)=0),0, IF(BJ14="alloggio non assegnabile", (BK14*BN14)=0),0, IF(BJ14="contributo non applicabile",(BK14*BN14)=0),0)</f>
        <v>#N/A</v>
      </c>
      <c r="BQ14" s="78" t="e" cm="1">
        <f t="array" ref="BQ14">_xlfn.IFS(AND(BJ14="contributo Fascia 1",(BM14*BN14)&gt;2000), 2000-BP14, IF(BJ14="contributo Fascia 2",(BM14*BN14)&gt;1500), 1500-BP14, IF(BJ14="contributo Fascia 1",(BM14*BN14)&lt;2000),2000-(BM14*BN14), IF(BJ14="contributo Fascia 2",(BM14*BN14)&lt;1500),1500-(BM14*BN14), IF(BJ14="ISEE non ammissibile",(BM14*BN14)=0),0, IF(BJ14="alloggio non assegnabile", (BM14*BN14)=0),0, IF(BJ14="contributo non applicabile",(BM14*BN14)=0),0)</f>
        <v>#N/A</v>
      </c>
      <c r="BR14" s="77">
        <v>0</v>
      </c>
      <c r="BS14" s="53" t="e" cm="1">
        <f t="array" ref="BS14">_xlfn.IFS(AND(BR14&gt;9360, BR14&lt;=20000), "FASCIA 1",IF(BR14&gt;20000, BR14&lt;=35000), "FASCIA 2")</f>
        <v>#N/A</v>
      </c>
      <c r="BT14" s="5">
        <v>0</v>
      </c>
      <c r="BU14" s="54" t="str">
        <f t="shared" si="21"/>
        <v>ND</v>
      </c>
      <c r="BV14" s="62" t="e" cm="1">
        <f t="array" ref="BV14">_xlfn.IFS(IF(BS14="FASCIA 1", BU14&lt;=15%), "contributo non applicabile", IF(BS14="FASCIA 2", BU14&lt;=20%), "contributo non applicabile", IF(BS14="FASCIA 1", BU14 &gt;15%), "contributo Fascia 1", IF(BS14="FASCIA 2", BU14&gt;20%), "contributo Fascia 2", IF(BS14="ISEE non ammissibile",BT14&gt;=0), "ISEE non ammissibile")</f>
        <v>#N/A</v>
      </c>
      <c r="BW14" s="63" t="e">
        <f t="shared" si="22"/>
        <v>#N/A</v>
      </c>
      <c r="BX14" s="51" t="e">
        <f t="shared" si="23"/>
        <v>#N/A</v>
      </c>
      <c r="BY14" s="21">
        <v>0</v>
      </c>
      <c r="BZ14" s="2">
        <v>0</v>
      </c>
      <c r="CA14" s="55">
        <f t="shared" si="24"/>
        <v>0</v>
      </c>
      <c r="CB14" s="56" t="e" cm="1">
        <f t="array" ref="CB14">_xlfn.IFS(AND(BV14="contributo Fascia 1",(BW14*BZ14)&gt;=2000), 2000, IF(BV14="contributo Fascia 2",(BW14*BZ14)&gt;=1500), 1500, IF(BV14="contributo Fascia 1",(BW14*BZ14)&lt;2000),(BW14*BZ14), IF(BV14="contributo Fascia 2",(BW14*BZ14)&lt;1500),(BW14*BZ14), IF(BV14="ISEE non ammissibile",(BW14*BZ14)=0),0, IF(BV14="alloggio non assegnabile", (BW14*BZ14)=0),0, IF(BV14="contributo non applicabile",(BW14*BZ14)=0),0)</f>
        <v>#N/A</v>
      </c>
      <c r="CC14" s="78" t="e" cm="1">
        <f t="array" ref="CC14">_xlfn.IFS(AND(BV14="contributo Fascia 1",(BY14*BZ14)&gt;2000), 2000-CB14, IF(BV14="contributo Fascia 2",(BY14*BZ14)&gt;1500), 1500-CB14, IF(BV14="contributo Fascia 1",(BY14*BZ14)&lt;2000),2000-(BY14*BZ14), IF(BV14="contributo Fascia 2",(BY14*BZ14)&lt;1500),1500-(BY14*BZ14), IF(BV14="ISEE non ammissibile",(BY14*BZ14)=0),0, IF(BV14="alloggio non assegnabile", (BY14*BZ14)=0),0, IF(BV14="contributo non applicabile",(BY14*BZ14)=0),0)</f>
        <v>#N/A</v>
      </c>
      <c r="CD14" s="75">
        <v>0</v>
      </c>
      <c r="CE14" s="53" t="e" cm="1">
        <f t="array" ref="CE14">_xlfn.IFS(AND(CD14&gt;9360, CD14&lt;=20000), "FASCIA 1",IF(CD14&gt;20000, CD14&lt;=35000), "FASCIA 2")</f>
        <v>#N/A</v>
      </c>
      <c r="CF14" s="5">
        <v>0</v>
      </c>
      <c r="CG14" s="54" t="str">
        <f t="shared" si="25"/>
        <v>ND</v>
      </c>
      <c r="CH14" s="62" t="e" cm="1">
        <f t="array" ref="CH14">_xlfn.IFS(IF(CE14="FASCIA 1", CG14&lt;=15%), "contributo non applicabile", IF(CE14="FASCIA 2", CG14&lt;=20%), "contributo non applicabile", IF(CE14="FASCIA 1", CG14 &gt;15%), "contributo Fascia 1", IF(CE14="FASCIA 2", CG14&gt;20%), "contributo Fascia 2", IF(CE14="ISEE non ammissibile",CF14&gt;=0), "ISEE non ammissibile")</f>
        <v>#N/A</v>
      </c>
      <c r="CI14" s="63" t="e">
        <f t="shared" si="26"/>
        <v>#N/A</v>
      </c>
      <c r="CJ14" s="51" t="e">
        <f t="shared" si="27"/>
        <v>#N/A</v>
      </c>
      <c r="CK14" s="21">
        <v>0</v>
      </c>
      <c r="CL14" s="2">
        <v>0</v>
      </c>
      <c r="CM14" s="55">
        <f t="shared" si="28"/>
        <v>0</v>
      </c>
      <c r="CN14" s="56" t="e" cm="1">
        <f t="array" ref="CN14">_xlfn.IFS(AND(CH14="contributo Fascia 1",(CI14*CL14)&gt;=2000), 2000, IF(CH14="contributo Fascia 2",(CI14*CL14)&gt;=1500), 1500, IF(CH14="contributo Fascia 1",(CI14*CL14)&lt;2000),(CI14*CL14), IF(CH14="contributo Fascia 2",(CI14*CL14)&lt;1500),(CI14*CL14), IF(CH14="ISEE non ammissibile",(CI14*CL14)=0),0, IF(CH14="alloggio non assegnabile", (CI14*CL14)=0),0, IF(CH14="contributo non applicabile",(CI14*CL14)=0),0)</f>
        <v>#N/A</v>
      </c>
      <c r="CO14" s="78" t="e" cm="1">
        <f t="array" ref="CO14">_xlfn.IFS(AND(CH14="contributo Fascia 1",(CK14*CL14)&gt;2000), 2000-CN14, IF(CH14="contributo Fascia 2",(CK14*CL14)&gt;1500), 1500-CN14, IF(CH14="contributo Fascia 1",(CK14*CL14)&lt;2000),2000-(CK14*CL14), IF(CH14="contributo Fascia 2",(CK14*CL14)&lt;1500),1500-(CK14*CL14), IF(CH14="ISEE non ammissibile",(CK14*CL14)=0),0, IF(CH14="alloggio non assegnabile", (CK14*CL14)=0),0, IF(CH14="contributo non applicabile",(CK14*CL14)=0),0)</f>
        <v>#N/A</v>
      </c>
    </row>
    <row r="15" spans="1:93" x14ac:dyDescent="0.25">
      <c r="A15" s="65"/>
      <c r="B15" s="20">
        <v>0</v>
      </c>
      <c r="C15" s="92">
        <f t="shared" si="0"/>
        <v>0</v>
      </c>
      <c r="D15" s="2"/>
      <c r="E15" s="2"/>
      <c r="F15" s="2"/>
      <c r="G15" s="2"/>
      <c r="H15" s="2"/>
      <c r="I15" s="74"/>
      <c r="J15" s="77">
        <v>0</v>
      </c>
      <c r="K15" s="53" t="str" cm="1">
        <f t="array" ref="K15">_xlfn.IFS(AND(J15&gt;9360, J15&lt;=20000), "FASCIA 1",IF(J15&gt;20000, J15&lt;=35000), "FASCIA 2", OR(J15&lt;=9360, J15&gt;35000), "ISEE non ammissibile")</f>
        <v>ISEE non ammissibile</v>
      </c>
      <c r="L15" s="5">
        <v>0</v>
      </c>
      <c r="M15" s="54" t="str">
        <f t="shared" si="1"/>
        <v>ND</v>
      </c>
      <c r="N15" s="62" t="str" cm="1">
        <f t="array" ref="N15">_xlfn.IFS(AND(K15="FASCIA 1",M15&gt;30%), "alloggio non assegnabile", IF(K15="FASCIA 2",M15&gt;40%), "alloggio non assegnabile", IF(K15="FASCIA 1", M15&lt;=15%), "contributo non applicabile", IF(K15="FASCIA 2", M15&lt;=20%), "contributo non applicabile", IF(K15="FASCIA 1", M15 &gt;15%), "contributo Fascia 1", IF(K15="FASCIA 2", M15&gt;20%), "contributo Fascia 2", IF(K15="ISEE non ammissibile",L15&gt;=0), "ISEE non ammissibile")</f>
        <v>ISEE non ammissibile</v>
      </c>
      <c r="O15" s="63">
        <f t="shared" si="2"/>
        <v>0</v>
      </c>
      <c r="P15" s="51" t="str">
        <f t="shared" si="3"/>
        <v>verificato</v>
      </c>
      <c r="Q15" s="21">
        <v>0</v>
      </c>
      <c r="R15" s="2">
        <v>0</v>
      </c>
      <c r="S15" s="55">
        <f t="shared" si="4"/>
        <v>0</v>
      </c>
      <c r="T15" s="56" cm="1">
        <f t="array" ref="T15">_xlfn.IFS(AND(N15="contributo Fascia 1",(O15*R15)&gt;=2000), 2000, IF(N15="contributo Fascia 2",(O15*R15)&gt;=1500), 1500, IF(N15="contributo Fascia 1",(O15*R15)&lt;2000),(O15*R15), IF(N15="contributo Fascia 2",(O15*R15)&lt;1500),(O15*R15), IF(N15="ISEE non ammissibile",(O15*R15)=0),0, IF(N15="alloggio non assegnabile", (O15*R15)=0),0, IF(N15="contributo non applicabile",(O15*R15)=0),0)</f>
        <v>0</v>
      </c>
      <c r="U15" s="78" cm="1">
        <f t="array" ref="U15">_xlfn.IFS(AND(N15="contributo Fascia 1",(Q15*R15)&gt;2000), 2000-T15, IF(N15="contributo Fascia 2",(Q15*R15)&gt;1500), 1500-T15, IF(N15="contributo Fascia 1",(Q15*R15)&lt;2000),2000-(Q15*R15), IF(N15="contributo Fascia 2",(Q15*R15)&lt;1500),1500-(Q15*R15), IF(N15="ISEE non ammissibile",(Q15*R15)=0),0, IF(N15="alloggio non assegnabile", (Q15*R15)=0),0, IF(N15="contributo non applicabile",(Q15*R15)=0),0)</f>
        <v>0</v>
      </c>
      <c r="V15" s="77">
        <v>0</v>
      </c>
      <c r="W15" s="53" t="e" cm="1">
        <f t="array" ref="W15">_xlfn.IFS(AND(V15&gt;9360, V15&lt;=20000), "FASCIA 1",IF(V15&gt;20000, V15&lt;=35000), "FASCIA 2")</f>
        <v>#N/A</v>
      </c>
      <c r="X15" s="5">
        <v>0</v>
      </c>
      <c r="Y15" s="54" t="str">
        <f t="shared" si="5"/>
        <v>ND</v>
      </c>
      <c r="Z15" s="62" t="e" cm="1">
        <f t="array" ref="Z15">_xlfn.IFS(IF(W15="FASCIA 1", Y15&lt;=15%), "contributo non applicabile", IF(W15="FASCIA 2", Y15&lt;=20%), "contributo non applicabile", IF(W15="FASCIA 1", Y15 &gt;15%), "contributo Fascia 1", IF(W15="FASCIA 2", Y15&gt;20%), "contributo Fascia 2", IF(W15="ISEE non ammissibile",X15&gt;=0), "ISEE non ammissibile")</f>
        <v>#N/A</v>
      </c>
      <c r="AA15" s="63" t="e">
        <f t="shared" si="6"/>
        <v>#N/A</v>
      </c>
      <c r="AB15" s="51" t="e">
        <f t="shared" si="7"/>
        <v>#N/A</v>
      </c>
      <c r="AC15" s="21">
        <v>0</v>
      </c>
      <c r="AD15" s="2">
        <v>0</v>
      </c>
      <c r="AE15" s="55">
        <f t="shared" si="8"/>
        <v>0</v>
      </c>
      <c r="AF15" s="56" t="e" cm="1">
        <f t="array" ref="AF15">_xlfn.IFS(AND(Z15="contributo Fascia 1",(AA15*AD15)&gt;=2000), 2000, IF(Z15="contributo Fascia 2",(AA15*AD15)&gt;=1500), 1500, IF(Z15="contributo Fascia 1",(AA15*AD15)&lt;2000),(AA15*AD15), IF(Z15="contributo Fascia 2",(AA15*AD15)&lt;1500),(AA15*AD15), IF(Z15="ISEE non ammissibile",(AA15*AD15)=0),0, IF(Z15="alloggio non assegnabile", (AA15*AD15)=0),0, IF(Z15="contributo non applicabile",(AA15*AD15)=0),0)</f>
        <v>#N/A</v>
      </c>
      <c r="AG15" s="78" t="e" cm="1">
        <f t="array" ref="AG15">_xlfn.IFS(AND(Z15="contributo Fascia 1",(AC15*AD15)&gt;2000), 2000-AF15, IF(Z15="contributo Fascia 2",(AC15*AD15)&gt;1500), 1500-AF15, IF(Z15="contributo Fascia 1",(AC15*AD15)&lt;2000),2000-(AC15*AD15), IF(Z15="contributo Fascia 2",(AC15*AD15)&lt;1500),1500-(AC15*AD15), IF(Z15="ISEE non ammissibile",(AC15*AD15)=0),0, IF(Z15="alloggio non assegnabile", (AC15*AD15)=0),0, IF(Z15="contributo non applicabile",(AC15*AD15)=0),0)</f>
        <v>#N/A</v>
      </c>
      <c r="AH15" s="75">
        <v>0</v>
      </c>
      <c r="AI15" s="53" t="e" cm="1">
        <f t="array" ref="AI15">_xlfn.IFS(AND(AH15&gt;9360, AH15&lt;=20000), "FASCIA 1",IF(AH15&gt;20000, AH15&lt;=35000), "FASCIA 2")</f>
        <v>#N/A</v>
      </c>
      <c r="AJ15" s="5">
        <v>0</v>
      </c>
      <c r="AK15" s="54" t="str">
        <f t="shared" si="9"/>
        <v>ND</v>
      </c>
      <c r="AL15" s="62" t="e" cm="1">
        <f t="array" ref="AL15">_xlfn.IFS(IF(AI15="FASCIA 1", AK15&lt;=15%), "contributo non applicabile", IF(AI15="FASCIA 2", AK15&lt;=20%), "contributo non applicabile", IF(AI15="FASCIA 1", AK15 &gt;15%), "contributo Fascia 1", IF(AI15="FASCIA 2", AK15&gt;20%), "contributo Fascia 2", IF(AI15="ISEE non ammissibile",AJ15&gt;=0), "ISEE non ammissibile")</f>
        <v>#N/A</v>
      </c>
      <c r="AM15" s="51" t="e">
        <f t="shared" si="10"/>
        <v>#N/A</v>
      </c>
      <c r="AN15" s="51" t="e">
        <f t="shared" si="11"/>
        <v>#N/A</v>
      </c>
      <c r="AO15" s="21">
        <v>0</v>
      </c>
      <c r="AP15" s="2">
        <v>0</v>
      </c>
      <c r="AQ15" s="55">
        <f t="shared" si="12"/>
        <v>0</v>
      </c>
      <c r="AR15" s="56" t="e" cm="1">
        <f t="array" ref="AR15">_xlfn.IFS(AND(AL15="contributo Fascia 1",(AM15*AP15)&gt;=2000), 2000, IF(AL15="contributo Fascia 2",(AM15*AP15)&gt;=1500), 1500, IF(AL15="contributo Fascia 1",(AM15*AP15)&lt;2000),(AM15*AP15), IF(AL15="contributo Fascia 2",(AM15*AP15)&lt;1500),(AM15*AP15), IF(AL15="ISEE non ammissibile",(AM15*AP15)=0),0, IF(AL15="alloggio non assegnabile", (AM15*AP15)=0),0, IF(AL15="contributo non applicabile",(AM15*AP15)=0),0)</f>
        <v>#N/A</v>
      </c>
      <c r="AS15" s="78" t="e" cm="1">
        <f t="array" ref="AS15">_xlfn.IFS(AND(AL15="contributo Fascia 1",(AO15*AP15)&gt;2000), 2000-AR15, IF(AL15="contributo Fascia 2",(AO15*AP15)&gt;1500), 1500-AR15, IF(AL15="contributo Fascia 1",(AO15*AP15)&lt;2000),2000-(AO15*AP15), IF(AL15="contributo Fascia 2",(AO15*AP15)&lt;1500),1500-(AO15*AP15), IF(AL15="ISEE non ammissibile",(AO15*AP15)=0),0, IF(AL15="alloggio non assegnabile", (AO15*AP15)=0),0, IF(AL15="contributo non applicabile",(AO15*AP15)=0),0)</f>
        <v>#N/A</v>
      </c>
      <c r="AT15" s="77">
        <v>0</v>
      </c>
      <c r="AU15" s="53" t="e" cm="1">
        <f t="array" ref="AU15">_xlfn.IFS(AND(AT15&gt;9360, AT15&lt;=20000), "FASCIA 1",IF(AT15&gt;20000, AT15&lt;=35000), "FASCIA 2")</f>
        <v>#N/A</v>
      </c>
      <c r="AV15" s="5">
        <v>0</v>
      </c>
      <c r="AW15" s="54" t="str">
        <f t="shared" si="13"/>
        <v>ND</v>
      </c>
      <c r="AX15" s="62" t="e" cm="1">
        <f t="array" ref="AX15">_xlfn.IFS(IF(AU15="FASCIA 1", AW15&lt;=15%), "contributo non applicabile", IF(AU15="FASCIA 2", AW15&lt;=20%), "contributo non applicabile", IF(AU15="FASCIA 1", AW15 &gt;15%), "contributo Fascia 1", IF(AU15="FASCIA 2", AW15&gt;20%), "contributo Fascia 2", IF(AU15="ISEE non ammissibile",AV15&gt;=0), "ISEE non ammissibile")</f>
        <v>#N/A</v>
      </c>
      <c r="AY15" s="63" t="e">
        <f t="shared" si="14"/>
        <v>#N/A</v>
      </c>
      <c r="AZ15" s="51" t="e">
        <f t="shared" si="15"/>
        <v>#N/A</v>
      </c>
      <c r="BA15" s="21">
        <v>0</v>
      </c>
      <c r="BB15" s="2">
        <v>0</v>
      </c>
      <c r="BC15" s="55">
        <f t="shared" si="16"/>
        <v>0</v>
      </c>
      <c r="BD15" s="56" t="e" cm="1">
        <f t="array" ref="BD15">_xlfn.IFS(AND(AX15="contributo Fascia 1",(AY15*BB15)&gt;=2000), 2000, IF(AX15="contributo Fascia 2",(AY15*BB15)&gt;=1500), 1500, IF(AX15="contributo Fascia 1",(AY15*BB15)&lt;2000),(AY15*BB15), IF(AX15="contributo Fascia 2",(AY15*BB15)&lt;1500),(AY15*BB15), IF(AX15="ISEE non ammissibile",(AY15*BB15)=0),0, IF(AX15="alloggio non assegnabile", (AY15*BB15)=0),0, IF(AX15="contributo non applicabile",(AY15*BB15)=0),0)</f>
        <v>#N/A</v>
      </c>
      <c r="BE15" s="78" t="e" cm="1">
        <f t="array" ref="BE15">_xlfn.IFS(AND(AX15="contributo Fascia 1",(BA15*BB15)&gt;2000), 2000-BD15, IF(AX15="contributo Fascia 2",(BA15*BB15)&gt;1500), 1500-BD15, IF(AX15="contributo Fascia 1",(BA15*BB15)&lt;2000),2000-(BA15*BB15), IF(AX15="contributo Fascia 2",(BA15*BB15)&lt;1500),1500-(BA15*BB15), IF(AX15="ISEE non ammissibile",(BA15*BB15)=0),0, IF(AX15="alloggio non assegnabile", (BA15*BB15)=0),0, IF(AX15="contributo non applicabile",(BA15*BB15)=0),0)</f>
        <v>#N/A</v>
      </c>
      <c r="BF15" s="75">
        <v>0</v>
      </c>
      <c r="BG15" s="53" t="e" cm="1">
        <f t="array" ref="BG15">_xlfn.IFS(AND(BF15&gt;9360, BF15&lt;=20000), "FASCIA 1",IF(BF15&gt;20000, BF15&lt;=35000), "FASCIA 2")</f>
        <v>#N/A</v>
      </c>
      <c r="BH15" s="5">
        <v>0</v>
      </c>
      <c r="BI15" s="54" t="str">
        <f t="shared" si="17"/>
        <v>ND</v>
      </c>
      <c r="BJ15" s="62" t="e" cm="1">
        <f t="array" ref="BJ15">_xlfn.IFS(IF(BG15="FASCIA 1", BI15&lt;=15%), "contributo non applicabile", IF(BG15="FASCIA 2", BI15&lt;=20%), "contributo non applicabile", IF(BG15="FASCIA 1", BI15 &gt;15%), "contributo Fascia 1", IF(BG15="FASCIA 2", BI15&gt;20%), "contributo Fascia 2", IF(BG15="ISEE non ammissibile",BH15&gt;=0), "ISEE non ammissibile")</f>
        <v>#N/A</v>
      </c>
      <c r="BK15" s="63" t="e">
        <f t="shared" si="18"/>
        <v>#N/A</v>
      </c>
      <c r="BL15" s="51" t="e">
        <f t="shared" si="19"/>
        <v>#N/A</v>
      </c>
      <c r="BM15" s="21">
        <v>0</v>
      </c>
      <c r="BN15" s="2">
        <v>0</v>
      </c>
      <c r="BO15" s="55">
        <f t="shared" si="20"/>
        <v>0</v>
      </c>
      <c r="BP15" s="56" t="e" cm="1">
        <f t="array" ref="BP15">_xlfn.IFS(AND(BJ15="contributo Fascia 1",(BK15*BN15)&gt;=2000), 2000, IF(BJ15="contributo Fascia 2",(BK15*BN15)&gt;=1500), 1500, IF(BJ15="contributo Fascia 1",(BK15*BN15)&lt;2000),(BK15*BN15), IF(BJ15="contributo Fascia 2",(BK15*BN15)&lt;1500),(BK15*BN15), IF(BJ15="ISEE non ammissibile",(BK15*BN15)=0),0, IF(BJ15="alloggio non assegnabile", (BK15*BN15)=0),0, IF(BJ15="contributo non applicabile",(BK15*BN15)=0),0)</f>
        <v>#N/A</v>
      </c>
      <c r="BQ15" s="78" t="e" cm="1">
        <f t="array" ref="BQ15">_xlfn.IFS(AND(BJ15="contributo Fascia 1",(BM15*BN15)&gt;2000), 2000-BP15, IF(BJ15="contributo Fascia 2",(BM15*BN15)&gt;1500), 1500-BP15, IF(BJ15="contributo Fascia 1",(BM15*BN15)&lt;2000),2000-(BM15*BN15), IF(BJ15="contributo Fascia 2",(BM15*BN15)&lt;1500),1500-(BM15*BN15), IF(BJ15="ISEE non ammissibile",(BM15*BN15)=0),0, IF(BJ15="alloggio non assegnabile", (BM15*BN15)=0),0, IF(BJ15="contributo non applicabile",(BM15*BN15)=0),0)</f>
        <v>#N/A</v>
      </c>
      <c r="BR15" s="77">
        <v>0</v>
      </c>
      <c r="BS15" s="53" t="e" cm="1">
        <f t="array" ref="BS15">_xlfn.IFS(AND(BR15&gt;9360, BR15&lt;=20000), "FASCIA 1",IF(BR15&gt;20000, BR15&lt;=35000), "FASCIA 2")</f>
        <v>#N/A</v>
      </c>
      <c r="BT15" s="5">
        <v>0</v>
      </c>
      <c r="BU15" s="54" t="str">
        <f t="shared" si="21"/>
        <v>ND</v>
      </c>
      <c r="BV15" s="62" t="e" cm="1">
        <f t="array" ref="BV15">_xlfn.IFS(IF(BS15="FASCIA 1", BU15&lt;=15%), "contributo non applicabile", IF(BS15="FASCIA 2", BU15&lt;=20%), "contributo non applicabile", IF(BS15="FASCIA 1", BU15 &gt;15%), "contributo Fascia 1", IF(BS15="FASCIA 2", BU15&gt;20%), "contributo Fascia 2", IF(BS15="ISEE non ammissibile",BT15&gt;=0), "ISEE non ammissibile")</f>
        <v>#N/A</v>
      </c>
      <c r="BW15" s="63" t="e">
        <f t="shared" si="22"/>
        <v>#N/A</v>
      </c>
      <c r="BX15" s="51" t="e">
        <f t="shared" si="23"/>
        <v>#N/A</v>
      </c>
      <c r="BY15" s="21">
        <v>0</v>
      </c>
      <c r="BZ15" s="2">
        <v>0</v>
      </c>
      <c r="CA15" s="55">
        <f t="shared" si="24"/>
        <v>0</v>
      </c>
      <c r="CB15" s="56" t="e" cm="1">
        <f t="array" ref="CB15">_xlfn.IFS(AND(BV15="contributo Fascia 1",(BW15*BZ15)&gt;=2000), 2000, IF(BV15="contributo Fascia 2",(BW15*BZ15)&gt;=1500), 1500, IF(BV15="contributo Fascia 1",(BW15*BZ15)&lt;2000),(BW15*BZ15), IF(BV15="contributo Fascia 2",(BW15*BZ15)&lt;1500),(BW15*BZ15), IF(BV15="ISEE non ammissibile",(BW15*BZ15)=0),0, IF(BV15="alloggio non assegnabile", (BW15*BZ15)=0),0, IF(BV15="contributo non applicabile",(BW15*BZ15)=0),0)</f>
        <v>#N/A</v>
      </c>
      <c r="CC15" s="78" t="e" cm="1">
        <f t="array" ref="CC15">_xlfn.IFS(AND(BV15="contributo Fascia 1",(BY15*BZ15)&gt;2000), 2000-CB15, IF(BV15="contributo Fascia 2",(BY15*BZ15)&gt;1500), 1500-CB15, IF(BV15="contributo Fascia 1",(BY15*BZ15)&lt;2000),2000-(BY15*BZ15), IF(BV15="contributo Fascia 2",(BY15*BZ15)&lt;1500),1500-(BY15*BZ15), IF(BV15="ISEE non ammissibile",(BY15*BZ15)=0),0, IF(BV15="alloggio non assegnabile", (BY15*BZ15)=0),0, IF(BV15="contributo non applicabile",(BY15*BZ15)=0),0)</f>
        <v>#N/A</v>
      </c>
      <c r="CD15" s="75">
        <v>0</v>
      </c>
      <c r="CE15" s="53" t="e" cm="1">
        <f t="array" ref="CE15">_xlfn.IFS(AND(CD15&gt;9360, CD15&lt;=20000), "FASCIA 1",IF(CD15&gt;20000, CD15&lt;=35000), "FASCIA 2")</f>
        <v>#N/A</v>
      </c>
      <c r="CF15" s="5">
        <v>0</v>
      </c>
      <c r="CG15" s="54" t="str">
        <f t="shared" si="25"/>
        <v>ND</v>
      </c>
      <c r="CH15" s="62" t="e" cm="1">
        <f t="array" ref="CH15">_xlfn.IFS(IF(CE15="FASCIA 1", CG15&lt;=15%), "contributo non applicabile", IF(CE15="FASCIA 2", CG15&lt;=20%), "contributo non applicabile", IF(CE15="FASCIA 1", CG15 &gt;15%), "contributo Fascia 1", IF(CE15="FASCIA 2", CG15&gt;20%), "contributo Fascia 2", IF(CE15="ISEE non ammissibile",CF15&gt;=0), "ISEE non ammissibile")</f>
        <v>#N/A</v>
      </c>
      <c r="CI15" s="63" t="e">
        <f t="shared" si="26"/>
        <v>#N/A</v>
      </c>
      <c r="CJ15" s="51" t="e">
        <f t="shared" si="27"/>
        <v>#N/A</v>
      </c>
      <c r="CK15" s="21">
        <v>0</v>
      </c>
      <c r="CL15" s="2">
        <v>0</v>
      </c>
      <c r="CM15" s="55">
        <f t="shared" si="28"/>
        <v>0</v>
      </c>
      <c r="CN15" s="56" t="e" cm="1">
        <f t="array" ref="CN15">_xlfn.IFS(AND(CH15="contributo Fascia 1",(CI15*CL15)&gt;=2000), 2000, IF(CH15="contributo Fascia 2",(CI15*CL15)&gt;=1500), 1500, IF(CH15="contributo Fascia 1",(CI15*CL15)&lt;2000),(CI15*CL15), IF(CH15="contributo Fascia 2",(CI15*CL15)&lt;1500),(CI15*CL15), IF(CH15="ISEE non ammissibile",(CI15*CL15)=0),0, IF(CH15="alloggio non assegnabile", (CI15*CL15)=0),0, IF(CH15="contributo non applicabile",(CI15*CL15)=0),0)</f>
        <v>#N/A</v>
      </c>
      <c r="CO15" s="78" t="e" cm="1">
        <f t="array" ref="CO15">_xlfn.IFS(AND(CH15="contributo Fascia 1",(CK15*CL15)&gt;2000), 2000-CN15, IF(CH15="contributo Fascia 2",(CK15*CL15)&gt;1500), 1500-CN15, IF(CH15="contributo Fascia 1",(CK15*CL15)&lt;2000),2000-(CK15*CL15), IF(CH15="contributo Fascia 2",(CK15*CL15)&lt;1500),1500-(CK15*CL15), IF(CH15="ISEE non ammissibile",(CK15*CL15)=0),0, IF(CH15="alloggio non assegnabile", (CK15*CL15)=0),0, IF(CH15="contributo non applicabile",(CK15*CL15)=0),0)</f>
        <v>#N/A</v>
      </c>
    </row>
    <row r="16" spans="1:93" x14ac:dyDescent="0.25">
      <c r="A16" s="65"/>
      <c r="B16" s="20">
        <v>0</v>
      </c>
      <c r="C16" s="92">
        <f t="shared" si="0"/>
        <v>0</v>
      </c>
      <c r="D16" s="2"/>
      <c r="E16" s="2"/>
      <c r="F16" s="2"/>
      <c r="G16" s="2"/>
      <c r="H16" s="2"/>
      <c r="I16" s="74"/>
      <c r="J16" s="77">
        <v>0</v>
      </c>
      <c r="K16" s="53" t="str" cm="1">
        <f t="array" ref="K16">_xlfn.IFS(AND(J16&gt;9360, J16&lt;=20000), "FASCIA 1",IF(J16&gt;20000, J16&lt;=35000), "FASCIA 2", OR(J16&lt;=9360, J16&gt;35000), "ISEE non ammissibile")</f>
        <v>ISEE non ammissibile</v>
      </c>
      <c r="L16" s="5">
        <v>0</v>
      </c>
      <c r="M16" s="54" t="str">
        <f t="shared" si="1"/>
        <v>ND</v>
      </c>
      <c r="N16" s="62" t="str" cm="1">
        <f t="array" ref="N16">_xlfn.IFS(AND(K16="FASCIA 1",M16&gt;30%), "alloggio non assegnabile", IF(K16="FASCIA 2",M16&gt;40%), "alloggio non assegnabile", IF(K16="FASCIA 1", M16&lt;=15%), "contributo non applicabile", IF(K16="FASCIA 2", M16&lt;=20%), "contributo non applicabile", IF(K16="FASCIA 1", M16 &gt;15%), "contributo Fascia 1", IF(K16="FASCIA 2", M16&gt;20%), "contributo Fascia 2", IF(K16="ISEE non ammissibile",L16&gt;=0), "ISEE non ammissibile")</f>
        <v>ISEE non ammissibile</v>
      </c>
      <c r="O16" s="63">
        <f t="shared" si="2"/>
        <v>0</v>
      </c>
      <c r="P16" s="51" t="str">
        <f t="shared" si="3"/>
        <v>verificato</v>
      </c>
      <c r="Q16" s="21">
        <v>0</v>
      </c>
      <c r="R16" s="2">
        <v>0</v>
      </c>
      <c r="S16" s="55">
        <f t="shared" si="4"/>
        <v>0</v>
      </c>
      <c r="T16" s="56" cm="1">
        <f t="array" ref="T16">_xlfn.IFS(AND(N16="contributo Fascia 1",(O16*R16)&gt;=2000), 2000, IF(N16="contributo Fascia 2",(O16*R16)&gt;=1500), 1500, IF(N16="contributo Fascia 1",(O16*R16)&lt;2000),(O16*R16), IF(N16="contributo Fascia 2",(O16*R16)&lt;1500),(O16*R16), IF(N16="ISEE non ammissibile",(O16*R16)=0),0, IF(N16="alloggio non assegnabile", (O16*R16)=0),0, IF(N16="contributo non applicabile",(O16*R16)=0),0)</f>
        <v>0</v>
      </c>
      <c r="U16" s="78" cm="1">
        <f t="array" ref="U16">_xlfn.IFS(AND(N16="contributo Fascia 1",(Q16*R16)&gt;2000), 2000-T16, IF(N16="contributo Fascia 2",(Q16*R16)&gt;1500), 1500-T16, IF(N16="contributo Fascia 1",(Q16*R16)&lt;2000),2000-(Q16*R16), IF(N16="contributo Fascia 2",(Q16*R16)&lt;1500),1500-(Q16*R16), IF(N16="ISEE non ammissibile",(Q16*R16)=0),0, IF(N16="alloggio non assegnabile", (Q16*R16)=0),0, IF(N16="contributo non applicabile",(Q16*R16)=0),0)</f>
        <v>0</v>
      </c>
      <c r="V16" s="77">
        <v>0</v>
      </c>
      <c r="W16" s="53" t="e" cm="1">
        <f t="array" ref="W16">_xlfn.IFS(AND(V16&gt;9360, V16&lt;=20000), "FASCIA 1",IF(V16&gt;20000, V16&lt;=35000), "FASCIA 2")</f>
        <v>#N/A</v>
      </c>
      <c r="X16" s="5">
        <v>0</v>
      </c>
      <c r="Y16" s="54" t="str">
        <f t="shared" si="5"/>
        <v>ND</v>
      </c>
      <c r="Z16" s="62" t="e" cm="1">
        <f t="array" ref="Z16">_xlfn.IFS(IF(W16="FASCIA 1", Y16&lt;=15%), "contributo non applicabile", IF(W16="FASCIA 2", Y16&lt;=20%), "contributo non applicabile", IF(W16="FASCIA 1", Y16 &gt;15%), "contributo Fascia 1", IF(W16="FASCIA 2", Y16&gt;20%), "contributo Fascia 2", IF(W16="ISEE non ammissibile",X16&gt;=0), "ISEE non ammissibile")</f>
        <v>#N/A</v>
      </c>
      <c r="AA16" s="63" t="e">
        <f t="shared" si="6"/>
        <v>#N/A</v>
      </c>
      <c r="AB16" s="51" t="e">
        <f t="shared" si="7"/>
        <v>#N/A</v>
      </c>
      <c r="AC16" s="21">
        <v>0</v>
      </c>
      <c r="AD16" s="2">
        <v>0</v>
      </c>
      <c r="AE16" s="55">
        <f t="shared" si="8"/>
        <v>0</v>
      </c>
      <c r="AF16" s="56" t="e" cm="1">
        <f t="array" ref="AF16">_xlfn.IFS(AND(Z16="contributo Fascia 1",(AA16*AD16)&gt;=2000), 2000, IF(Z16="contributo Fascia 2",(AA16*AD16)&gt;=1500), 1500, IF(Z16="contributo Fascia 1",(AA16*AD16)&lt;2000),(AA16*AD16), IF(Z16="contributo Fascia 2",(AA16*AD16)&lt;1500),(AA16*AD16), IF(Z16="ISEE non ammissibile",(AA16*AD16)=0),0, IF(Z16="alloggio non assegnabile", (AA16*AD16)=0),0, IF(Z16="contributo non applicabile",(AA16*AD16)=0),0)</f>
        <v>#N/A</v>
      </c>
      <c r="AG16" s="78" t="e" cm="1">
        <f t="array" ref="AG16">_xlfn.IFS(AND(Z16="contributo Fascia 1",(AC16*AD16)&gt;2000), 2000-AF16, IF(Z16="contributo Fascia 2",(AC16*AD16)&gt;1500), 1500-AF16, IF(Z16="contributo Fascia 1",(AC16*AD16)&lt;2000),2000-(AC16*AD16), IF(Z16="contributo Fascia 2",(AC16*AD16)&lt;1500),1500-(AC16*AD16), IF(Z16="ISEE non ammissibile",(AC16*AD16)=0),0, IF(Z16="alloggio non assegnabile", (AC16*AD16)=0),0, IF(Z16="contributo non applicabile",(AC16*AD16)=0),0)</f>
        <v>#N/A</v>
      </c>
      <c r="AH16" s="75">
        <v>0</v>
      </c>
      <c r="AI16" s="53" t="e" cm="1">
        <f t="array" ref="AI16">_xlfn.IFS(AND(AH16&gt;9360, AH16&lt;=20000), "FASCIA 1",IF(AH16&gt;20000, AH16&lt;=35000), "FASCIA 2")</f>
        <v>#N/A</v>
      </c>
      <c r="AJ16" s="5">
        <v>0</v>
      </c>
      <c r="AK16" s="54" t="str">
        <f t="shared" si="9"/>
        <v>ND</v>
      </c>
      <c r="AL16" s="62" t="e" cm="1">
        <f t="array" ref="AL16">_xlfn.IFS(IF(AI16="FASCIA 1", AK16&lt;=15%), "contributo non applicabile", IF(AI16="FASCIA 2", AK16&lt;=20%), "contributo non applicabile", IF(AI16="FASCIA 1", AK16 &gt;15%), "contributo Fascia 1", IF(AI16="FASCIA 2", AK16&gt;20%), "contributo Fascia 2", IF(AI16="ISEE non ammissibile",AJ16&gt;=0), "ISEE non ammissibile")</f>
        <v>#N/A</v>
      </c>
      <c r="AM16" s="51" t="e">
        <f t="shared" si="10"/>
        <v>#N/A</v>
      </c>
      <c r="AN16" s="51" t="e">
        <f t="shared" si="11"/>
        <v>#N/A</v>
      </c>
      <c r="AO16" s="21">
        <v>0</v>
      </c>
      <c r="AP16" s="2">
        <v>0</v>
      </c>
      <c r="AQ16" s="55">
        <f t="shared" si="12"/>
        <v>0</v>
      </c>
      <c r="AR16" s="56" t="e" cm="1">
        <f t="array" ref="AR16">_xlfn.IFS(AND(AL16="contributo Fascia 1",(AM16*AP16)&gt;=2000), 2000, IF(AL16="contributo Fascia 2",(AM16*AP16)&gt;=1500), 1500, IF(AL16="contributo Fascia 1",(AM16*AP16)&lt;2000),(AM16*AP16), IF(AL16="contributo Fascia 2",(AM16*AP16)&lt;1500),(AM16*AP16), IF(AL16="ISEE non ammissibile",(AM16*AP16)=0),0, IF(AL16="alloggio non assegnabile", (AM16*AP16)=0),0, IF(AL16="contributo non applicabile",(AM16*AP16)=0),0)</f>
        <v>#N/A</v>
      </c>
      <c r="AS16" s="78" t="e" cm="1">
        <f t="array" ref="AS16">_xlfn.IFS(AND(AL16="contributo Fascia 1",(AO16*AP16)&gt;2000), 2000-AR16, IF(AL16="contributo Fascia 2",(AO16*AP16)&gt;1500), 1500-AR16, IF(AL16="contributo Fascia 1",(AO16*AP16)&lt;2000),2000-(AO16*AP16), IF(AL16="contributo Fascia 2",(AO16*AP16)&lt;1500),1500-(AO16*AP16), IF(AL16="ISEE non ammissibile",(AO16*AP16)=0),0, IF(AL16="alloggio non assegnabile", (AO16*AP16)=0),0, IF(AL16="contributo non applicabile",(AO16*AP16)=0),0)</f>
        <v>#N/A</v>
      </c>
      <c r="AT16" s="77">
        <v>0</v>
      </c>
      <c r="AU16" s="53" t="e" cm="1">
        <f t="array" ref="AU16">_xlfn.IFS(AND(AT16&gt;9360, AT16&lt;=20000), "FASCIA 1",IF(AT16&gt;20000, AT16&lt;=35000), "FASCIA 2")</f>
        <v>#N/A</v>
      </c>
      <c r="AV16" s="5">
        <v>0</v>
      </c>
      <c r="AW16" s="54" t="str">
        <f t="shared" si="13"/>
        <v>ND</v>
      </c>
      <c r="AX16" s="62" t="e" cm="1">
        <f t="array" ref="AX16">_xlfn.IFS(IF(AU16="FASCIA 1", AW16&lt;=15%), "contributo non applicabile", IF(AU16="FASCIA 2", AW16&lt;=20%), "contributo non applicabile", IF(AU16="FASCIA 1", AW16 &gt;15%), "contributo Fascia 1", IF(AU16="FASCIA 2", AW16&gt;20%), "contributo Fascia 2", IF(AU16="ISEE non ammissibile",AV16&gt;=0), "ISEE non ammissibile")</f>
        <v>#N/A</v>
      </c>
      <c r="AY16" s="63" t="e">
        <f t="shared" si="14"/>
        <v>#N/A</v>
      </c>
      <c r="AZ16" s="51" t="e">
        <f t="shared" si="15"/>
        <v>#N/A</v>
      </c>
      <c r="BA16" s="21">
        <v>0</v>
      </c>
      <c r="BB16" s="2">
        <v>0</v>
      </c>
      <c r="BC16" s="55">
        <f t="shared" si="16"/>
        <v>0</v>
      </c>
      <c r="BD16" s="56" t="e" cm="1">
        <f t="array" ref="BD16">_xlfn.IFS(AND(AX16="contributo Fascia 1",(AY16*BB16)&gt;=2000), 2000, IF(AX16="contributo Fascia 2",(AY16*BB16)&gt;=1500), 1500, IF(AX16="contributo Fascia 1",(AY16*BB16)&lt;2000),(AY16*BB16), IF(AX16="contributo Fascia 2",(AY16*BB16)&lt;1500),(AY16*BB16), IF(AX16="ISEE non ammissibile",(AY16*BB16)=0),0, IF(AX16="alloggio non assegnabile", (AY16*BB16)=0),0, IF(AX16="contributo non applicabile",(AY16*BB16)=0),0)</f>
        <v>#N/A</v>
      </c>
      <c r="BE16" s="78" t="e" cm="1">
        <f t="array" ref="BE16">_xlfn.IFS(AND(AX16="contributo Fascia 1",(BA16*BB16)&gt;2000), 2000-BD16, IF(AX16="contributo Fascia 2",(BA16*BB16)&gt;1500), 1500-BD16, IF(AX16="contributo Fascia 1",(BA16*BB16)&lt;2000),2000-(BA16*BB16), IF(AX16="contributo Fascia 2",(BA16*BB16)&lt;1500),1500-(BA16*BB16), IF(AX16="ISEE non ammissibile",(BA16*BB16)=0),0, IF(AX16="alloggio non assegnabile", (BA16*BB16)=0),0, IF(AX16="contributo non applicabile",(BA16*BB16)=0),0)</f>
        <v>#N/A</v>
      </c>
      <c r="BF16" s="75">
        <v>0</v>
      </c>
      <c r="BG16" s="53" t="e" cm="1">
        <f t="array" ref="BG16">_xlfn.IFS(AND(BF16&gt;9360, BF16&lt;=20000), "FASCIA 1",IF(BF16&gt;20000, BF16&lt;=35000), "FASCIA 2")</f>
        <v>#N/A</v>
      </c>
      <c r="BH16" s="5">
        <v>0</v>
      </c>
      <c r="BI16" s="54" t="str">
        <f t="shared" si="17"/>
        <v>ND</v>
      </c>
      <c r="BJ16" s="62" t="e" cm="1">
        <f t="array" ref="BJ16">_xlfn.IFS(IF(BG16="FASCIA 1", BI16&lt;=15%), "contributo non applicabile", IF(BG16="FASCIA 2", BI16&lt;=20%), "contributo non applicabile", IF(BG16="FASCIA 1", BI16 &gt;15%), "contributo Fascia 1", IF(BG16="FASCIA 2", BI16&gt;20%), "contributo Fascia 2", IF(BG16="ISEE non ammissibile",BH16&gt;=0), "ISEE non ammissibile")</f>
        <v>#N/A</v>
      </c>
      <c r="BK16" s="63" t="e">
        <f t="shared" si="18"/>
        <v>#N/A</v>
      </c>
      <c r="BL16" s="51" t="e">
        <f t="shared" si="19"/>
        <v>#N/A</v>
      </c>
      <c r="BM16" s="21">
        <v>0</v>
      </c>
      <c r="BN16" s="2">
        <v>0</v>
      </c>
      <c r="BO16" s="55">
        <f t="shared" si="20"/>
        <v>0</v>
      </c>
      <c r="BP16" s="56" t="e" cm="1">
        <f t="array" ref="BP16">_xlfn.IFS(AND(BJ16="contributo Fascia 1",(BK16*BN16)&gt;=2000), 2000, IF(BJ16="contributo Fascia 2",(BK16*BN16)&gt;=1500), 1500, IF(BJ16="contributo Fascia 1",(BK16*BN16)&lt;2000),(BK16*BN16), IF(BJ16="contributo Fascia 2",(BK16*BN16)&lt;1500),(BK16*BN16), IF(BJ16="ISEE non ammissibile",(BK16*BN16)=0),0, IF(BJ16="alloggio non assegnabile", (BK16*BN16)=0),0, IF(BJ16="contributo non applicabile",(BK16*BN16)=0),0)</f>
        <v>#N/A</v>
      </c>
      <c r="BQ16" s="78" t="e" cm="1">
        <f t="array" ref="BQ16">_xlfn.IFS(AND(BJ16="contributo Fascia 1",(BM16*BN16)&gt;2000), 2000-BP16, IF(BJ16="contributo Fascia 2",(BM16*BN16)&gt;1500), 1500-BP16, IF(BJ16="contributo Fascia 1",(BM16*BN16)&lt;2000),2000-(BM16*BN16), IF(BJ16="contributo Fascia 2",(BM16*BN16)&lt;1500),1500-(BM16*BN16), IF(BJ16="ISEE non ammissibile",(BM16*BN16)=0),0, IF(BJ16="alloggio non assegnabile", (BM16*BN16)=0),0, IF(BJ16="contributo non applicabile",(BM16*BN16)=0),0)</f>
        <v>#N/A</v>
      </c>
      <c r="BR16" s="77">
        <v>0</v>
      </c>
      <c r="BS16" s="53" t="e" cm="1">
        <f t="array" ref="BS16">_xlfn.IFS(AND(BR16&gt;9360, BR16&lt;=20000), "FASCIA 1",IF(BR16&gt;20000, BR16&lt;=35000), "FASCIA 2")</f>
        <v>#N/A</v>
      </c>
      <c r="BT16" s="5">
        <v>0</v>
      </c>
      <c r="BU16" s="54" t="str">
        <f t="shared" si="21"/>
        <v>ND</v>
      </c>
      <c r="BV16" s="62" t="e" cm="1">
        <f t="array" ref="BV16">_xlfn.IFS(IF(BS16="FASCIA 1", BU16&lt;=15%), "contributo non applicabile", IF(BS16="FASCIA 2", BU16&lt;=20%), "contributo non applicabile", IF(BS16="FASCIA 1", BU16 &gt;15%), "contributo Fascia 1", IF(BS16="FASCIA 2", BU16&gt;20%), "contributo Fascia 2", IF(BS16="ISEE non ammissibile",BT16&gt;=0), "ISEE non ammissibile")</f>
        <v>#N/A</v>
      </c>
      <c r="BW16" s="63" t="e">
        <f t="shared" si="22"/>
        <v>#N/A</v>
      </c>
      <c r="BX16" s="51" t="e">
        <f t="shared" si="23"/>
        <v>#N/A</v>
      </c>
      <c r="BY16" s="21">
        <v>0</v>
      </c>
      <c r="BZ16" s="2">
        <v>0</v>
      </c>
      <c r="CA16" s="55">
        <f t="shared" si="24"/>
        <v>0</v>
      </c>
      <c r="CB16" s="56" t="e" cm="1">
        <f t="array" ref="CB16">_xlfn.IFS(AND(BV16="contributo Fascia 1",(BW16*BZ16)&gt;=2000), 2000, IF(BV16="contributo Fascia 2",(BW16*BZ16)&gt;=1500), 1500, IF(BV16="contributo Fascia 1",(BW16*BZ16)&lt;2000),(BW16*BZ16), IF(BV16="contributo Fascia 2",(BW16*BZ16)&lt;1500),(BW16*BZ16), IF(BV16="ISEE non ammissibile",(BW16*BZ16)=0),0, IF(BV16="alloggio non assegnabile", (BW16*BZ16)=0),0, IF(BV16="contributo non applicabile",(BW16*BZ16)=0),0)</f>
        <v>#N/A</v>
      </c>
      <c r="CC16" s="78" t="e" cm="1">
        <f t="array" ref="CC16">_xlfn.IFS(AND(BV16="contributo Fascia 1",(BY16*BZ16)&gt;2000), 2000-CB16, IF(BV16="contributo Fascia 2",(BY16*BZ16)&gt;1500), 1500-CB16, IF(BV16="contributo Fascia 1",(BY16*BZ16)&lt;2000),2000-(BY16*BZ16), IF(BV16="contributo Fascia 2",(BY16*BZ16)&lt;1500),1500-(BY16*BZ16), IF(BV16="ISEE non ammissibile",(BY16*BZ16)=0),0, IF(BV16="alloggio non assegnabile", (BY16*BZ16)=0),0, IF(BV16="contributo non applicabile",(BY16*BZ16)=0),0)</f>
        <v>#N/A</v>
      </c>
      <c r="CD16" s="75">
        <v>0</v>
      </c>
      <c r="CE16" s="53" t="e" cm="1">
        <f t="array" ref="CE16">_xlfn.IFS(AND(CD16&gt;9360, CD16&lt;=20000), "FASCIA 1",IF(CD16&gt;20000, CD16&lt;=35000), "FASCIA 2")</f>
        <v>#N/A</v>
      </c>
      <c r="CF16" s="5">
        <v>0</v>
      </c>
      <c r="CG16" s="54" t="str">
        <f t="shared" si="25"/>
        <v>ND</v>
      </c>
      <c r="CH16" s="62" t="e" cm="1">
        <f t="array" ref="CH16">_xlfn.IFS(IF(CE16="FASCIA 1", CG16&lt;=15%), "contributo non applicabile", IF(CE16="FASCIA 2", CG16&lt;=20%), "contributo non applicabile", IF(CE16="FASCIA 1", CG16 &gt;15%), "contributo Fascia 1", IF(CE16="FASCIA 2", CG16&gt;20%), "contributo Fascia 2", IF(CE16="ISEE non ammissibile",CF16&gt;=0), "ISEE non ammissibile")</f>
        <v>#N/A</v>
      </c>
      <c r="CI16" s="63" t="e">
        <f t="shared" si="26"/>
        <v>#N/A</v>
      </c>
      <c r="CJ16" s="51" t="e">
        <f t="shared" si="27"/>
        <v>#N/A</v>
      </c>
      <c r="CK16" s="21">
        <v>0</v>
      </c>
      <c r="CL16" s="2">
        <v>0</v>
      </c>
      <c r="CM16" s="55">
        <f t="shared" si="28"/>
        <v>0</v>
      </c>
      <c r="CN16" s="56" t="e" cm="1">
        <f t="array" ref="CN16">_xlfn.IFS(AND(CH16="contributo Fascia 1",(CI16*CL16)&gt;=2000), 2000, IF(CH16="contributo Fascia 2",(CI16*CL16)&gt;=1500), 1500, IF(CH16="contributo Fascia 1",(CI16*CL16)&lt;2000),(CI16*CL16), IF(CH16="contributo Fascia 2",(CI16*CL16)&lt;1500),(CI16*CL16), IF(CH16="ISEE non ammissibile",(CI16*CL16)=0),0, IF(CH16="alloggio non assegnabile", (CI16*CL16)=0),0, IF(CH16="contributo non applicabile",(CI16*CL16)=0),0)</f>
        <v>#N/A</v>
      </c>
      <c r="CO16" s="78" t="e" cm="1">
        <f t="array" ref="CO16">_xlfn.IFS(AND(CH16="contributo Fascia 1",(CK16*CL16)&gt;2000), 2000-CN16, IF(CH16="contributo Fascia 2",(CK16*CL16)&gt;1500), 1500-CN16, IF(CH16="contributo Fascia 1",(CK16*CL16)&lt;2000),2000-(CK16*CL16), IF(CH16="contributo Fascia 2",(CK16*CL16)&lt;1500),1500-(CK16*CL16), IF(CH16="ISEE non ammissibile",(CK16*CL16)=0),0, IF(CH16="alloggio non assegnabile", (CK16*CL16)=0),0, IF(CH16="contributo non applicabile",(CK16*CL16)=0),0)</f>
        <v>#N/A</v>
      </c>
    </row>
    <row r="17" spans="1:93" x14ac:dyDescent="0.25">
      <c r="A17" s="65"/>
      <c r="B17" s="20">
        <v>0</v>
      </c>
      <c r="C17" s="92">
        <f t="shared" si="0"/>
        <v>0</v>
      </c>
      <c r="D17" s="2"/>
      <c r="E17" s="2"/>
      <c r="F17" s="2"/>
      <c r="G17" s="2"/>
      <c r="H17" s="2"/>
      <c r="I17" s="74"/>
      <c r="J17" s="77">
        <v>0</v>
      </c>
      <c r="K17" s="53" t="str" cm="1">
        <f t="array" ref="K17">_xlfn.IFS(AND(J17&gt;9360, J17&lt;=20000), "FASCIA 1",IF(J17&gt;20000, J17&lt;=35000), "FASCIA 2", OR(J17&lt;=9360, J17&gt;35000), "ISEE non ammissibile")</f>
        <v>ISEE non ammissibile</v>
      </c>
      <c r="L17" s="5">
        <v>0</v>
      </c>
      <c r="M17" s="54" t="str">
        <f t="shared" si="1"/>
        <v>ND</v>
      </c>
      <c r="N17" s="62" t="str" cm="1">
        <f t="array" ref="N17">_xlfn.IFS(AND(K17="FASCIA 1",M17&gt;30%), "alloggio non assegnabile", IF(K17="FASCIA 2",M17&gt;40%), "alloggio non assegnabile", IF(K17="FASCIA 1", M17&lt;=15%), "contributo non applicabile", IF(K17="FASCIA 2", M17&lt;=20%), "contributo non applicabile", IF(K17="FASCIA 1", M17 &gt;15%), "contributo Fascia 1", IF(K17="FASCIA 2", M17&gt;20%), "contributo Fascia 2", IF(K17="ISEE non ammissibile",L17&gt;=0), "ISEE non ammissibile")</f>
        <v>ISEE non ammissibile</v>
      </c>
      <c r="O17" s="63">
        <f t="shared" si="2"/>
        <v>0</v>
      </c>
      <c r="P17" s="51" t="str">
        <f t="shared" si="3"/>
        <v>verificato</v>
      </c>
      <c r="Q17" s="21">
        <v>0</v>
      </c>
      <c r="R17" s="2">
        <v>0</v>
      </c>
      <c r="S17" s="55">
        <f t="shared" ref="S17:S56" si="29">IF(R17&gt;12,"superamento soglia anno",R17*Q17)</f>
        <v>0</v>
      </c>
      <c r="T17" s="56" cm="1">
        <f t="array" ref="T17">_xlfn.IFS(AND(N17="contributo Fascia 1",(O17*R17)&gt;=2000), 2000, IF(N17="contributo Fascia 2",(O17*R17)&gt;=1500), 1500, IF(N17="contributo Fascia 1",(O17*R17)&lt;2000),(O17*R17), IF(N17="contributo Fascia 2",(O17*R17)&lt;1500),(O17*R17), IF(N17="ISEE non ammissibile",(O17*R17)=0),0, IF(N17="alloggio non assegnabile", (O17*R17)=0),0, IF(N17="contributo non applicabile",(O17*R17)=0),0)</f>
        <v>0</v>
      </c>
      <c r="U17" s="78" cm="1">
        <f t="array" ref="U17">_xlfn.IFS(AND(N17="contributo Fascia 1",(Q17*R17)&gt;2000), 2000-T17, IF(N17="contributo Fascia 2",(Q17*R17)&gt;1500), 1500-T17, IF(N17="contributo Fascia 1",(Q17*R17)&lt;2000),2000-(Q17*R17), IF(N17="contributo Fascia 2",(Q17*R17)&lt;1500),1500-(Q17*R17), IF(N17="ISEE non ammissibile",(Q17*R17)=0),0, IF(N17="alloggio non assegnabile", (Q17*R17)=0),0, IF(N17="contributo non applicabile",(Q17*R17)=0),0)</f>
        <v>0</v>
      </c>
      <c r="V17" s="77">
        <v>0</v>
      </c>
      <c r="W17" s="53" t="e" cm="1">
        <f t="array" ref="W17">_xlfn.IFS(AND(V17&gt;9360, V17&lt;=20000), "FASCIA 1",IF(V17&gt;20000, V17&lt;=35000), "FASCIA 2")</f>
        <v>#N/A</v>
      </c>
      <c r="X17" s="5">
        <v>0</v>
      </c>
      <c r="Y17" s="54" t="str">
        <f t="shared" si="5"/>
        <v>ND</v>
      </c>
      <c r="Z17" s="62" t="e" cm="1">
        <f t="array" ref="Z17">_xlfn.IFS(IF(W17="FASCIA 1", Y17&lt;=15%), "contributo non applicabile", IF(W17="FASCIA 2", Y17&lt;=20%), "contributo non applicabile", IF(W17="FASCIA 1", Y17 &gt;15%), "contributo Fascia 1", IF(W17="FASCIA 2", Y17&gt;20%), "contributo Fascia 2", IF(W17="ISEE non ammissibile",X17&gt;=0), "ISEE non ammissibile")</f>
        <v>#N/A</v>
      </c>
      <c r="AA17" s="63" t="e">
        <f t="shared" si="6"/>
        <v>#N/A</v>
      </c>
      <c r="AB17" s="51" t="e">
        <f t="shared" si="7"/>
        <v>#N/A</v>
      </c>
      <c r="AC17" s="21">
        <v>0</v>
      </c>
      <c r="AD17" s="2">
        <v>0</v>
      </c>
      <c r="AE17" s="55">
        <f t="shared" si="8"/>
        <v>0</v>
      </c>
      <c r="AF17" s="56" t="e" cm="1">
        <f t="array" ref="AF17">_xlfn.IFS(AND(Z17="contributo Fascia 1",(AA17*AD17)&gt;=2000), 2000, IF(Z17="contributo Fascia 2",(AA17*AD17)&gt;=1500), 1500, IF(Z17="contributo Fascia 1",(AA17*AD17)&lt;2000),(AA17*AD17), IF(Z17="contributo Fascia 2",(AA17*AD17)&lt;1500),(AA17*AD17), IF(Z17="ISEE non ammissibile",(AA17*AD17)=0),0, IF(Z17="alloggio non assegnabile", (AA17*AD17)=0),0, IF(Z17="contributo non applicabile",(AA17*AD17)=0),0)</f>
        <v>#N/A</v>
      </c>
      <c r="AG17" s="78" t="e" cm="1">
        <f t="array" ref="AG17">_xlfn.IFS(AND(Z17="contributo Fascia 1",(AC17*AD17)&gt;2000), 2000-AF17, IF(Z17="contributo Fascia 2",(AC17*AD17)&gt;1500), 1500-AF17, IF(Z17="contributo Fascia 1",(AC17*AD17)&lt;2000),2000-(AC17*AD17), IF(Z17="contributo Fascia 2",(AC17*AD17)&lt;1500),1500-(AC17*AD17), IF(Z17="ISEE non ammissibile",(AC17*AD17)=0),0, IF(Z17="alloggio non assegnabile", (AC17*AD17)=0),0, IF(Z17="contributo non applicabile",(AC17*AD17)=0),0)</f>
        <v>#N/A</v>
      </c>
      <c r="AH17" s="75">
        <v>0</v>
      </c>
      <c r="AI17" s="53" t="e" cm="1">
        <f t="array" ref="AI17">_xlfn.IFS(AND(AH17&gt;9360, AH17&lt;=20000), "FASCIA 1",IF(AH17&gt;20000, AH17&lt;=35000), "FASCIA 2")</f>
        <v>#N/A</v>
      </c>
      <c r="AJ17" s="5">
        <v>0</v>
      </c>
      <c r="AK17" s="54" t="str">
        <f t="shared" si="9"/>
        <v>ND</v>
      </c>
      <c r="AL17" s="62" t="e" cm="1">
        <f t="array" ref="AL17">_xlfn.IFS(IF(AI17="FASCIA 1", AK17&lt;=15%), "contributo non applicabile", IF(AI17="FASCIA 2", AK17&lt;=20%), "contributo non applicabile", IF(AI17="FASCIA 1", AK17 &gt;15%), "contributo Fascia 1", IF(AI17="FASCIA 2", AK17&gt;20%), "contributo Fascia 2", IF(AI17="ISEE non ammissibile",AJ17&gt;=0), "ISEE non ammissibile")</f>
        <v>#N/A</v>
      </c>
      <c r="AM17" s="51" t="e">
        <f t="shared" si="10"/>
        <v>#N/A</v>
      </c>
      <c r="AN17" s="51" t="e">
        <f t="shared" si="11"/>
        <v>#N/A</v>
      </c>
      <c r="AO17" s="21">
        <v>0</v>
      </c>
      <c r="AP17" s="2">
        <v>0</v>
      </c>
      <c r="AQ17" s="55">
        <f t="shared" ref="AQ17:AQ56" si="30">IF(AP17&gt;12,"superamento soglia anno",AP17*AO17)</f>
        <v>0</v>
      </c>
      <c r="AR17" s="56" t="e" cm="1">
        <f t="array" ref="AR17">_xlfn.IFS(AND(AL17="contributo Fascia 1",(AM17*AP17)&gt;=2000), 2000, IF(AL17="contributo Fascia 2",(AM17*AP17)&gt;=1500), 1500, IF(AL17="contributo Fascia 1",(AM17*AP17)&lt;2000),(AM17*AP17), IF(AL17="contributo Fascia 2",(AM17*AP17)&lt;1500),(AM17*AP17), IF(AL17="ISEE non ammissibile",(AM17*AP17)=0),0, IF(AL17="alloggio non assegnabile", (AM17*AP17)=0),0, IF(AL17="contributo non applicabile",(AM17*AP17)=0),0)</f>
        <v>#N/A</v>
      </c>
      <c r="AS17" s="78" t="e" cm="1">
        <f t="array" ref="AS17">_xlfn.IFS(AND(AL17="contributo Fascia 1",(AO17*AP17)&gt;2000), 2000-AR17, IF(AL17="contributo Fascia 2",(AO17*AP17)&gt;1500), 1500-AR17, IF(AL17="contributo Fascia 1",(AO17*AP17)&lt;2000),2000-(AO17*AP17), IF(AL17="contributo Fascia 2",(AO17*AP17)&lt;1500),1500-(AO17*AP17), IF(AL17="ISEE non ammissibile",(AO17*AP17)=0),0, IF(AL17="alloggio non assegnabile", (AO17*AP17)=0),0, IF(AL17="contributo non applicabile",(AO17*AP17)=0),0)</f>
        <v>#N/A</v>
      </c>
      <c r="AT17" s="77">
        <v>0</v>
      </c>
      <c r="AU17" s="53" t="e" cm="1">
        <f t="array" ref="AU17">_xlfn.IFS(AND(AT17&gt;9360, AT17&lt;=20000), "FASCIA 1",IF(AT17&gt;20000, AT17&lt;=35000), "FASCIA 2")</f>
        <v>#N/A</v>
      </c>
      <c r="AV17" s="5">
        <v>0</v>
      </c>
      <c r="AW17" s="54" t="str">
        <f t="shared" si="13"/>
        <v>ND</v>
      </c>
      <c r="AX17" s="62" t="e" cm="1">
        <f t="array" ref="AX17">_xlfn.IFS(IF(AU17="FASCIA 1", AW17&lt;=15%), "contributo non applicabile", IF(AU17="FASCIA 2", AW17&lt;=20%), "contributo non applicabile", IF(AU17="FASCIA 1", AW17 &gt;15%), "contributo Fascia 1", IF(AU17="FASCIA 2", AW17&gt;20%), "contributo Fascia 2", IF(AU17="ISEE non ammissibile",AV17&gt;=0), "ISEE non ammissibile")</f>
        <v>#N/A</v>
      </c>
      <c r="AY17" s="63" t="e">
        <f t="shared" si="14"/>
        <v>#N/A</v>
      </c>
      <c r="AZ17" s="51" t="e">
        <f t="shared" si="15"/>
        <v>#N/A</v>
      </c>
      <c r="BA17" s="21">
        <v>0</v>
      </c>
      <c r="BB17" s="2">
        <v>0</v>
      </c>
      <c r="BC17" s="55">
        <f t="shared" ref="BC17:BC56" si="31">IF(BB17&gt;12,"superamento soglia anno",BB17*BA17)</f>
        <v>0</v>
      </c>
      <c r="BD17" s="56" t="e" cm="1">
        <f t="array" ref="BD17">_xlfn.IFS(AND(AX17="contributo Fascia 1",(AY17*BB17)&gt;=2000), 2000, IF(AX17="contributo Fascia 2",(AY17*BB17)&gt;=1500), 1500, IF(AX17="contributo Fascia 1",(AY17*BB17)&lt;2000),(AY17*BB17), IF(AX17="contributo Fascia 2",(AY17*BB17)&lt;1500),(AY17*BB17), IF(AX17="ISEE non ammissibile",(AY17*BB17)=0),0, IF(AX17="alloggio non assegnabile", (AY17*BB17)=0),0, IF(AX17="contributo non applicabile",(AY17*BB17)=0),0)</f>
        <v>#N/A</v>
      </c>
      <c r="BE17" s="78" t="e" cm="1">
        <f t="array" ref="BE17">_xlfn.IFS(AND(AX17="contributo Fascia 1",(BA17*BB17)&gt;2000), 2000-BD17, IF(AX17="contributo Fascia 2",(BA17*BB17)&gt;1500), 1500-BD17, IF(AX17="contributo Fascia 1",(BA17*BB17)&lt;2000),2000-(BA17*BB17), IF(AX17="contributo Fascia 2",(BA17*BB17)&lt;1500),1500-(BA17*BB17), IF(AX17="ISEE non ammissibile",(BA17*BB17)=0),0, IF(AX17="alloggio non assegnabile", (BA17*BB17)=0),0, IF(AX17="contributo non applicabile",(BA17*BB17)=0),0)</f>
        <v>#N/A</v>
      </c>
      <c r="BF17" s="75">
        <v>0</v>
      </c>
      <c r="BG17" s="53" t="e" cm="1">
        <f t="array" ref="BG17">_xlfn.IFS(AND(BF17&gt;9360, BF17&lt;=20000), "FASCIA 1",IF(BF17&gt;20000, BF17&lt;=35000), "FASCIA 2")</f>
        <v>#N/A</v>
      </c>
      <c r="BH17" s="5">
        <v>0</v>
      </c>
      <c r="BI17" s="54" t="str">
        <f t="shared" si="17"/>
        <v>ND</v>
      </c>
      <c r="BJ17" s="62" t="e" cm="1">
        <f t="array" ref="BJ17">_xlfn.IFS(IF(BG17="FASCIA 1", BI17&lt;=15%), "contributo non applicabile", IF(BG17="FASCIA 2", BI17&lt;=20%), "contributo non applicabile", IF(BG17="FASCIA 1", BI17 &gt;15%), "contributo Fascia 1", IF(BG17="FASCIA 2", BI17&gt;20%), "contributo Fascia 2", IF(BG17="ISEE non ammissibile",BH17&gt;=0), "ISEE non ammissibile")</f>
        <v>#N/A</v>
      </c>
      <c r="BK17" s="63" t="e">
        <f t="shared" si="18"/>
        <v>#N/A</v>
      </c>
      <c r="BL17" s="51" t="e">
        <f t="shared" si="19"/>
        <v>#N/A</v>
      </c>
      <c r="BM17" s="21">
        <v>0</v>
      </c>
      <c r="BN17" s="2">
        <v>0</v>
      </c>
      <c r="BO17" s="55">
        <f t="shared" ref="BO17:BO56" si="32">IF(BN17&gt;12,"superamento soglia anno",BN17*BM17)</f>
        <v>0</v>
      </c>
      <c r="BP17" s="56" t="e" cm="1">
        <f t="array" ref="BP17">_xlfn.IFS(AND(BJ17="contributo Fascia 1",(BK17*BN17)&gt;=2000), 2000, IF(BJ17="contributo Fascia 2",(BK17*BN17)&gt;=1500), 1500, IF(BJ17="contributo Fascia 1",(BK17*BN17)&lt;2000),(BK17*BN17), IF(BJ17="contributo Fascia 2",(BK17*BN17)&lt;1500),(BK17*BN17), IF(BJ17="ISEE non ammissibile",(BK17*BN17)=0),0, IF(BJ17="alloggio non assegnabile", (BK17*BN17)=0),0, IF(BJ17="contributo non applicabile",(BK17*BN17)=0),0)</f>
        <v>#N/A</v>
      </c>
      <c r="BQ17" s="78" t="e" cm="1">
        <f t="array" ref="BQ17">_xlfn.IFS(AND(BJ17="contributo Fascia 1",(BM17*BN17)&gt;2000), 2000-BP17, IF(BJ17="contributo Fascia 2",(BM17*BN17)&gt;1500), 1500-BP17, IF(BJ17="contributo Fascia 1",(BM17*BN17)&lt;2000),2000-(BM17*BN17), IF(BJ17="contributo Fascia 2",(BM17*BN17)&lt;1500),1500-(BM17*BN17), IF(BJ17="ISEE non ammissibile",(BM17*BN17)=0),0, IF(BJ17="alloggio non assegnabile", (BM17*BN17)=0),0, IF(BJ17="contributo non applicabile",(BM17*BN17)=0),0)</f>
        <v>#N/A</v>
      </c>
      <c r="BR17" s="77">
        <v>0</v>
      </c>
      <c r="BS17" s="53" t="e" cm="1">
        <f t="array" ref="BS17">_xlfn.IFS(AND(BR17&gt;9360, BR17&lt;=20000), "FASCIA 1",IF(BR17&gt;20000, BR17&lt;=35000), "FASCIA 2")</f>
        <v>#N/A</v>
      </c>
      <c r="BT17" s="5">
        <v>0</v>
      </c>
      <c r="BU17" s="54" t="str">
        <f t="shared" si="21"/>
        <v>ND</v>
      </c>
      <c r="BV17" s="62" t="e" cm="1">
        <f t="array" ref="BV17">_xlfn.IFS(IF(BS17="FASCIA 1", BU17&lt;=15%), "contributo non applicabile", IF(BS17="FASCIA 2", BU17&lt;=20%), "contributo non applicabile", IF(BS17="FASCIA 1", BU17 &gt;15%), "contributo Fascia 1", IF(BS17="FASCIA 2", BU17&gt;20%), "contributo Fascia 2", IF(BS17="ISEE non ammissibile",BT17&gt;=0), "ISEE non ammissibile")</f>
        <v>#N/A</v>
      </c>
      <c r="BW17" s="63" t="e">
        <f t="shared" si="22"/>
        <v>#N/A</v>
      </c>
      <c r="BX17" s="51" t="e">
        <f t="shared" si="23"/>
        <v>#N/A</v>
      </c>
      <c r="BY17" s="21">
        <v>0</v>
      </c>
      <c r="BZ17" s="2">
        <v>0</v>
      </c>
      <c r="CA17" s="55">
        <f t="shared" ref="CA17:CA56" si="33">IF(BZ17&gt;12,"superamento soglia anno",BZ17*BY17)</f>
        <v>0</v>
      </c>
      <c r="CB17" s="56" t="e" cm="1">
        <f t="array" ref="CB17">_xlfn.IFS(AND(BV17="contributo Fascia 1",(BW17*BZ17)&gt;=2000), 2000, IF(BV17="contributo Fascia 2",(BW17*BZ17)&gt;=1500), 1500, IF(BV17="contributo Fascia 1",(BW17*BZ17)&lt;2000),(BW17*BZ17), IF(BV17="contributo Fascia 2",(BW17*BZ17)&lt;1500),(BW17*BZ17), IF(BV17="ISEE non ammissibile",(BW17*BZ17)=0),0, IF(BV17="alloggio non assegnabile", (BW17*BZ17)=0),0, IF(BV17="contributo non applicabile",(BW17*BZ17)=0),0)</f>
        <v>#N/A</v>
      </c>
      <c r="CC17" s="78" t="e" cm="1">
        <f t="array" ref="CC17">_xlfn.IFS(AND(BV17="contributo Fascia 1",(BY17*BZ17)&gt;2000), 2000-CB17, IF(BV17="contributo Fascia 2",(BY17*BZ17)&gt;1500), 1500-CB17, IF(BV17="contributo Fascia 1",(BY17*BZ17)&lt;2000),2000-(BY17*BZ17), IF(BV17="contributo Fascia 2",(BY17*BZ17)&lt;1500),1500-(BY17*BZ17), IF(BV17="ISEE non ammissibile",(BY17*BZ17)=0),0, IF(BV17="alloggio non assegnabile", (BY17*BZ17)=0),0, IF(BV17="contributo non applicabile",(BY17*BZ17)=0),0)</f>
        <v>#N/A</v>
      </c>
      <c r="CD17" s="75">
        <v>0</v>
      </c>
      <c r="CE17" s="53" t="e" cm="1">
        <f t="array" ref="CE17">_xlfn.IFS(AND(CD17&gt;9360, CD17&lt;=20000), "FASCIA 1",IF(CD17&gt;20000, CD17&lt;=35000), "FASCIA 2")</f>
        <v>#N/A</v>
      </c>
      <c r="CF17" s="5">
        <v>0</v>
      </c>
      <c r="CG17" s="54" t="str">
        <f t="shared" si="25"/>
        <v>ND</v>
      </c>
      <c r="CH17" s="62" t="e" cm="1">
        <f t="array" ref="CH17">_xlfn.IFS(IF(CE17="FASCIA 1", CG17&lt;=15%), "contributo non applicabile", IF(CE17="FASCIA 2", CG17&lt;=20%), "contributo non applicabile", IF(CE17="FASCIA 1", CG17 &gt;15%), "contributo Fascia 1", IF(CE17="FASCIA 2", CG17&gt;20%), "contributo Fascia 2", IF(CE17="ISEE non ammissibile",CF17&gt;=0), "ISEE non ammissibile")</f>
        <v>#N/A</v>
      </c>
      <c r="CI17" s="63" t="e">
        <f t="shared" si="26"/>
        <v>#N/A</v>
      </c>
      <c r="CJ17" s="51" t="e">
        <f t="shared" si="27"/>
        <v>#N/A</v>
      </c>
      <c r="CK17" s="21">
        <v>0</v>
      </c>
      <c r="CL17" s="2">
        <v>0</v>
      </c>
      <c r="CM17" s="55">
        <f t="shared" ref="CM17:CM56" si="34">IF(CL17&gt;12,"superamento soglia anno",CL17*CK17)</f>
        <v>0</v>
      </c>
      <c r="CN17" s="56" t="e" cm="1">
        <f t="array" ref="CN17">_xlfn.IFS(AND(CH17="contributo Fascia 1",(CI17*CL17)&gt;=2000), 2000, IF(CH17="contributo Fascia 2",(CI17*CL17)&gt;=1500), 1500, IF(CH17="contributo Fascia 1",(CI17*CL17)&lt;2000),(CI17*CL17), IF(CH17="contributo Fascia 2",(CI17*CL17)&lt;1500),(CI17*CL17), IF(CH17="ISEE non ammissibile",(CI17*CL17)=0),0, IF(CH17="alloggio non assegnabile", (CI17*CL17)=0),0, IF(CH17="contributo non applicabile",(CI17*CL17)=0),0)</f>
        <v>#N/A</v>
      </c>
      <c r="CO17" s="78" t="e" cm="1">
        <f t="array" ref="CO17">_xlfn.IFS(AND(CH17="contributo Fascia 1",(CK17*CL17)&gt;2000), 2000-CN17, IF(CH17="contributo Fascia 2",(CK17*CL17)&gt;1500), 1500-CN17, IF(CH17="contributo Fascia 1",(CK17*CL17)&lt;2000),2000-(CK17*CL17), IF(CH17="contributo Fascia 2",(CK17*CL17)&lt;1500),1500-(CK17*CL17), IF(CH17="ISEE non ammissibile",(CK17*CL17)=0),0, IF(CH17="alloggio non assegnabile", (CK17*CL17)=0),0, IF(CH17="contributo non applicabile",(CK17*CL17)=0),0)</f>
        <v>#N/A</v>
      </c>
    </row>
    <row r="18" spans="1:93" x14ac:dyDescent="0.25">
      <c r="A18" s="65"/>
      <c r="B18" s="20">
        <v>0</v>
      </c>
      <c r="C18" s="92">
        <f t="shared" si="0"/>
        <v>0</v>
      </c>
      <c r="D18" s="2"/>
      <c r="E18" s="2"/>
      <c r="F18" s="2"/>
      <c r="G18" s="2"/>
      <c r="H18" s="2"/>
      <c r="I18" s="74"/>
      <c r="J18" s="77">
        <v>0</v>
      </c>
      <c r="K18" s="53" t="str" cm="1">
        <f t="array" ref="K18">_xlfn.IFS(AND(J18&gt;9360, J18&lt;=20000), "FASCIA 1",IF(J18&gt;20000, J18&lt;=35000), "FASCIA 2", OR(J18&lt;=9360, J18&gt;35000), "ISEE non ammissibile")</f>
        <v>ISEE non ammissibile</v>
      </c>
      <c r="L18" s="5">
        <v>0</v>
      </c>
      <c r="M18" s="54" t="str">
        <f t="shared" si="1"/>
        <v>ND</v>
      </c>
      <c r="N18" s="62" t="str" cm="1">
        <f t="array" ref="N18">_xlfn.IFS(AND(K18="FASCIA 1",M18&gt;30%), "alloggio non assegnabile", IF(K18="FASCIA 2",M18&gt;40%), "alloggio non assegnabile", IF(K18="FASCIA 1", M18&lt;=15%), "contributo non applicabile", IF(K18="FASCIA 2", M18&lt;=20%), "contributo non applicabile", IF(K18="FASCIA 1", M18 &gt;15%), "contributo Fascia 1", IF(K18="FASCIA 2", M18&gt;20%), "contributo Fascia 2", IF(K18="ISEE non ammissibile",L18&gt;=0), "ISEE non ammissibile")</f>
        <v>ISEE non ammissibile</v>
      </c>
      <c r="O18" s="63">
        <f t="shared" si="2"/>
        <v>0</v>
      </c>
      <c r="P18" s="51" t="str">
        <f t="shared" si="3"/>
        <v>verificato</v>
      </c>
      <c r="Q18" s="21">
        <v>0</v>
      </c>
      <c r="R18" s="2">
        <v>0</v>
      </c>
      <c r="S18" s="55">
        <f t="shared" si="29"/>
        <v>0</v>
      </c>
      <c r="T18" s="56" cm="1">
        <f t="array" ref="T18">_xlfn.IFS(AND(N18="contributo Fascia 1",(O18*R18)&gt;=2000), 2000, IF(N18="contributo Fascia 2",(O18*R18)&gt;=1500), 1500, IF(N18="contributo Fascia 1",(O18*R18)&lt;2000),(O18*R18), IF(N18="contributo Fascia 2",(O18*R18)&lt;1500),(O18*R18), IF(N18="ISEE non ammissibile",(O18*R18)=0),0, IF(N18="alloggio non assegnabile", (O18*R18)=0),0, IF(N18="contributo non applicabile",(O18*R18)=0),0)</f>
        <v>0</v>
      </c>
      <c r="U18" s="78" cm="1">
        <f t="array" ref="U18">_xlfn.IFS(AND(N18="contributo Fascia 1",(Q18*R18)&gt;2000), 2000-T18, IF(N18="contributo Fascia 2",(Q18*R18)&gt;1500), 1500-T18, IF(N18="contributo Fascia 1",(Q18*R18)&lt;2000),2000-(Q18*R18), IF(N18="contributo Fascia 2",(Q18*R18)&lt;1500),1500-(Q18*R18), IF(N18="ISEE non ammissibile",(Q18*R18)=0),0, IF(N18="alloggio non assegnabile", (Q18*R18)=0),0, IF(N18="contributo non applicabile",(Q18*R18)=0),0)</f>
        <v>0</v>
      </c>
      <c r="V18" s="77">
        <v>0</v>
      </c>
      <c r="W18" s="53" t="e" cm="1">
        <f t="array" ref="W18">_xlfn.IFS(AND(V18&gt;9360, V18&lt;=20000), "FASCIA 1",IF(V18&gt;20000, V18&lt;=35000), "FASCIA 2")</f>
        <v>#N/A</v>
      </c>
      <c r="X18" s="5">
        <v>0</v>
      </c>
      <c r="Y18" s="54" t="str">
        <f t="shared" si="5"/>
        <v>ND</v>
      </c>
      <c r="Z18" s="62" t="e" cm="1">
        <f t="array" ref="Z18">_xlfn.IFS(IF(W18="FASCIA 1", Y18&lt;=15%), "contributo non applicabile", IF(W18="FASCIA 2", Y18&lt;=20%), "contributo non applicabile", IF(W18="FASCIA 1", Y18 &gt;15%), "contributo Fascia 1", IF(W18="FASCIA 2", Y18&gt;20%), "contributo Fascia 2", IF(W18="ISEE non ammissibile",X18&gt;=0), "ISEE non ammissibile")</f>
        <v>#N/A</v>
      </c>
      <c r="AA18" s="63" t="e">
        <f t="shared" si="6"/>
        <v>#N/A</v>
      </c>
      <c r="AB18" s="51" t="e">
        <f t="shared" si="7"/>
        <v>#N/A</v>
      </c>
      <c r="AC18" s="21">
        <v>0</v>
      </c>
      <c r="AD18" s="2">
        <v>0</v>
      </c>
      <c r="AE18" s="55">
        <f t="shared" si="8"/>
        <v>0</v>
      </c>
      <c r="AF18" s="56" t="e" cm="1">
        <f t="array" ref="AF18">_xlfn.IFS(AND(Z18="contributo Fascia 1",(AA18*AD18)&gt;=2000), 2000, IF(Z18="contributo Fascia 2",(AA18*AD18)&gt;=1500), 1500, IF(Z18="contributo Fascia 1",(AA18*AD18)&lt;2000),(AA18*AD18), IF(Z18="contributo Fascia 2",(AA18*AD18)&lt;1500),(AA18*AD18), IF(Z18="ISEE non ammissibile",(AA18*AD18)=0),0, IF(Z18="alloggio non assegnabile", (AA18*AD18)=0),0, IF(Z18="contributo non applicabile",(AA18*AD18)=0),0)</f>
        <v>#N/A</v>
      </c>
      <c r="AG18" s="78" t="e" cm="1">
        <f t="array" ref="AG18">_xlfn.IFS(AND(Z18="contributo Fascia 1",(AC18*AD18)&gt;2000), 2000-AF18, IF(Z18="contributo Fascia 2",(AC18*AD18)&gt;1500), 1500-AF18, IF(Z18="contributo Fascia 1",(AC18*AD18)&lt;2000),2000-(AC18*AD18), IF(Z18="contributo Fascia 2",(AC18*AD18)&lt;1500),1500-(AC18*AD18), IF(Z18="ISEE non ammissibile",(AC18*AD18)=0),0, IF(Z18="alloggio non assegnabile", (AC18*AD18)=0),0, IF(Z18="contributo non applicabile",(AC18*AD18)=0),0)</f>
        <v>#N/A</v>
      </c>
      <c r="AH18" s="75">
        <v>0</v>
      </c>
      <c r="AI18" s="53" t="e" cm="1">
        <f t="array" ref="AI18">_xlfn.IFS(AND(AH18&gt;9360, AH18&lt;=20000), "FASCIA 1",IF(AH18&gt;20000, AH18&lt;=35000), "FASCIA 2")</f>
        <v>#N/A</v>
      </c>
      <c r="AJ18" s="5">
        <v>0</v>
      </c>
      <c r="AK18" s="54" t="str">
        <f t="shared" si="9"/>
        <v>ND</v>
      </c>
      <c r="AL18" s="62" t="e" cm="1">
        <f t="array" ref="AL18">_xlfn.IFS(IF(AI18="FASCIA 1", AK18&lt;=15%), "contributo non applicabile", IF(AI18="FASCIA 2", AK18&lt;=20%), "contributo non applicabile", IF(AI18="FASCIA 1", AK18 &gt;15%), "contributo Fascia 1", IF(AI18="FASCIA 2", AK18&gt;20%), "contributo Fascia 2", IF(AI18="ISEE non ammissibile",AJ18&gt;=0), "ISEE non ammissibile")</f>
        <v>#N/A</v>
      </c>
      <c r="AM18" s="51" t="e">
        <f t="shared" si="10"/>
        <v>#N/A</v>
      </c>
      <c r="AN18" s="51" t="e">
        <f t="shared" si="11"/>
        <v>#N/A</v>
      </c>
      <c r="AO18" s="21">
        <v>0</v>
      </c>
      <c r="AP18" s="2">
        <v>0</v>
      </c>
      <c r="AQ18" s="55">
        <f t="shared" si="30"/>
        <v>0</v>
      </c>
      <c r="AR18" s="56" t="e" cm="1">
        <f t="array" ref="AR18">_xlfn.IFS(AND(AL18="contributo Fascia 1",(AM18*AP18)&gt;=2000), 2000, IF(AL18="contributo Fascia 2",(AM18*AP18)&gt;=1500), 1500, IF(AL18="contributo Fascia 1",(AM18*AP18)&lt;2000),(AM18*AP18), IF(AL18="contributo Fascia 2",(AM18*AP18)&lt;1500),(AM18*AP18), IF(AL18="ISEE non ammissibile",(AM18*AP18)=0),0, IF(AL18="alloggio non assegnabile", (AM18*AP18)=0),0, IF(AL18="contributo non applicabile",(AM18*AP18)=0),0)</f>
        <v>#N/A</v>
      </c>
      <c r="AS18" s="78" t="e" cm="1">
        <f t="array" ref="AS18">_xlfn.IFS(AND(AL18="contributo Fascia 1",(AO18*AP18)&gt;2000), 2000-AR18, IF(AL18="contributo Fascia 2",(AO18*AP18)&gt;1500), 1500-AR18, IF(AL18="contributo Fascia 1",(AO18*AP18)&lt;2000),2000-(AO18*AP18), IF(AL18="contributo Fascia 2",(AO18*AP18)&lt;1500),1500-(AO18*AP18), IF(AL18="ISEE non ammissibile",(AO18*AP18)=0),0, IF(AL18="alloggio non assegnabile", (AO18*AP18)=0),0, IF(AL18="contributo non applicabile",(AO18*AP18)=0),0)</f>
        <v>#N/A</v>
      </c>
      <c r="AT18" s="77">
        <v>0</v>
      </c>
      <c r="AU18" s="53" t="e" cm="1">
        <f t="array" ref="AU18">_xlfn.IFS(AND(AT18&gt;9360, AT18&lt;=20000), "FASCIA 1",IF(AT18&gt;20000, AT18&lt;=35000), "FASCIA 2")</f>
        <v>#N/A</v>
      </c>
      <c r="AV18" s="5">
        <v>0</v>
      </c>
      <c r="AW18" s="54" t="str">
        <f t="shared" si="13"/>
        <v>ND</v>
      </c>
      <c r="AX18" s="62" t="e" cm="1">
        <f t="array" ref="AX18">_xlfn.IFS(IF(AU18="FASCIA 1", AW18&lt;=15%), "contributo non applicabile", IF(AU18="FASCIA 2", AW18&lt;=20%), "contributo non applicabile", IF(AU18="FASCIA 1", AW18 &gt;15%), "contributo Fascia 1", IF(AU18="FASCIA 2", AW18&gt;20%), "contributo Fascia 2", IF(AU18="ISEE non ammissibile",AV18&gt;=0), "ISEE non ammissibile")</f>
        <v>#N/A</v>
      </c>
      <c r="AY18" s="63" t="e">
        <f t="shared" si="14"/>
        <v>#N/A</v>
      </c>
      <c r="AZ18" s="51" t="e">
        <f t="shared" si="15"/>
        <v>#N/A</v>
      </c>
      <c r="BA18" s="21">
        <v>0</v>
      </c>
      <c r="BB18" s="2">
        <v>0</v>
      </c>
      <c r="BC18" s="55">
        <f t="shared" si="31"/>
        <v>0</v>
      </c>
      <c r="BD18" s="56" t="e" cm="1">
        <f t="array" ref="BD18">_xlfn.IFS(AND(AX18="contributo Fascia 1",(AY18*BB18)&gt;=2000), 2000, IF(AX18="contributo Fascia 2",(AY18*BB18)&gt;=1500), 1500, IF(AX18="contributo Fascia 1",(AY18*BB18)&lt;2000),(AY18*BB18), IF(AX18="contributo Fascia 2",(AY18*BB18)&lt;1500),(AY18*BB18), IF(AX18="ISEE non ammissibile",(AY18*BB18)=0),0, IF(AX18="alloggio non assegnabile", (AY18*BB18)=0),0, IF(AX18="contributo non applicabile",(AY18*BB18)=0),0)</f>
        <v>#N/A</v>
      </c>
      <c r="BE18" s="78" t="e" cm="1">
        <f t="array" ref="BE18">_xlfn.IFS(AND(AX18="contributo Fascia 1",(BA18*BB18)&gt;2000), 2000-BD18, IF(AX18="contributo Fascia 2",(BA18*BB18)&gt;1500), 1500-BD18, IF(AX18="contributo Fascia 1",(BA18*BB18)&lt;2000),2000-(BA18*BB18), IF(AX18="contributo Fascia 2",(BA18*BB18)&lt;1500),1500-(BA18*BB18), IF(AX18="ISEE non ammissibile",(BA18*BB18)=0),0, IF(AX18="alloggio non assegnabile", (BA18*BB18)=0),0, IF(AX18="contributo non applicabile",(BA18*BB18)=0),0)</f>
        <v>#N/A</v>
      </c>
      <c r="BF18" s="75">
        <v>0</v>
      </c>
      <c r="BG18" s="53" t="e" cm="1">
        <f t="array" ref="BG18">_xlfn.IFS(AND(BF18&gt;9360, BF18&lt;=20000), "FASCIA 1",IF(BF18&gt;20000, BF18&lt;=35000), "FASCIA 2")</f>
        <v>#N/A</v>
      </c>
      <c r="BH18" s="5">
        <v>0</v>
      </c>
      <c r="BI18" s="54" t="str">
        <f t="shared" si="17"/>
        <v>ND</v>
      </c>
      <c r="BJ18" s="62" t="e" cm="1">
        <f t="array" ref="BJ18">_xlfn.IFS(IF(BG18="FASCIA 1", BI18&lt;=15%), "contributo non applicabile", IF(BG18="FASCIA 2", BI18&lt;=20%), "contributo non applicabile", IF(BG18="FASCIA 1", BI18 &gt;15%), "contributo Fascia 1", IF(BG18="FASCIA 2", BI18&gt;20%), "contributo Fascia 2", IF(BG18="ISEE non ammissibile",BH18&gt;=0), "ISEE non ammissibile")</f>
        <v>#N/A</v>
      </c>
      <c r="BK18" s="63" t="e">
        <f t="shared" si="18"/>
        <v>#N/A</v>
      </c>
      <c r="BL18" s="51" t="e">
        <f t="shared" si="19"/>
        <v>#N/A</v>
      </c>
      <c r="BM18" s="21">
        <v>0</v>
      </c>
      <c r="BN18" s="2">
        <v>0</v>
      </c>
      <c r="BO18" s="55">
        <f t="shared" si="32"/>
        <v>0</v>
      </c>
      <c r="BP18" s="56" t="e" cm="1">
        <f t="array" ref="BP18">_xlfn.IFS(AND(BJ18="contributo Fascia 1",(BK18*BN18)&gt;=2000), 2000, IF(BJ18="contributo Fascia 2",(BK18*BN18)&gt;=1500), 1500, IF(BJ18="contributo Fascia 1",(BK18*BN18)&lt;2000),(BK18*BN18), IF(BJ18="contributo Fascia 2",(BK18*BN18)&lt;1500),(BK18*BN18), IF(BJ18="ISEE non ammissibile",(BK18*BN18)=0),0, IF(BJ18="alloggio non assegnabile", (BK18*BN18)=0),0, IF(BJ18="contributo non applicabile",(BK18*BN18)=0),0)</f>
        <v>#N/A</v>
      </c>
      <c r="BQ18" s="78" t="e" cm="1">
        <f t="array" ref="BQ18">_xlfn.IFS(AND(BJ18="contributo Fascia 1",(BM18*BN18)&gt;2000), 2000-BP18, IF(BJ18="contributo Fascia 2",(BM18*BN18)&gt;1500), 1500-BP18, IF(BJ18="contributo Fascia 1",(BM18*BN18)&lt;2000),2000-(BM18*BN18), IF(BJ18="contributo Fascia 2",(BM18*BN18)&lt;1500),1500-(BM18*BN18), IF(BJ18="ISEE non ammissibile",(BM18*BN18)=0),0, IF(BJ18="alloggio non assegnabile", (BM18*BN18)=0),0, IF(BJ18="contributo non applicabile",(BM18*BN18)=0),0)</f>
        <v>#N/A</v>
      </c>
      <c r="BR18" s="77">
        <v>0</v>
      </c>
      <c r="BS18" s="53" t="e" cm="1">
        <f t="array" ref="BS18">_xlfn.IFS(AND(BR18&gt;9360, BR18&lt;=20000), "FASCIA 1",IF(BR18&gt;20000, BR18&lt;=35000), "FASCIA 2")</f>
        <v>#N/A</v>
      </c>
      <c r="BT18" s="5">
        <v>0</v>
      </c>
      <c r="BU18" s="54" t="str">
        <f t="shared" si="21"/>
        <v>ND</v>
      </c>
      <c r="BV18" s="62" t="e" cm="1">
        <f t="array" ref="BV18">_xlfn.IFS(IF(BS18="FASCIA 1", BU18&lt;=15%), "contributo non applicabile", IF(BS18="FASCIA 2", BU18&lt;=20%), "contributo non applicabile", IF(BS18="FASCIA 1", BU18 &gt;15%), "contributo Fascia 1", IF(BS18="FASCIA 2", BU18&gt;20%), "contributo Fascia 2", IF(BS18="ISEE non ammissibile",BT18&gt;=0), "ISEE non ammissibile")</f>
        <v>#N/A</v>
      </c>
      <c r="BW18" s="63" t="e">
        <f t="shared" si="22"/>
        <v>#N/A</v>
      </c>
      <c r="BX18" s="51" t="e">
        <f t="shared" si="23"/>
        <v>#N/A</v>
      </c>
      <c r="BY18" s="21">
        <v>0</v>
      </c>
      <c r="BZ18" s="2">
        <v>0</v>
      </c>
      <c r="CA18" s="55">
        <f t="shared" si="33"/>
        <v>0</v>
      </c>
      <c r="CB18" s="56" t="e" cm="1">
        <f t="array" ref="CB18">_xlfn.IFS(AND(BV18="contributo Fascia 1",(BW18*BZ18)&gt;=2000), 2000, IF(BV18="contributo Fascia 2",(BW18*BZ18)&gt;=1500), 1500, IF(BV18="contributo Fascia 1",(BW18*BZ18)&lt;2000),(BW18*BZ18), IF(BV18="contributo Fascia 2",(BW18*BZ18)&lt;1500),(BW18*BZ18), IF(BV18="ISEE non ammissibile",(BW18*BZ18)=0),0, IF(BV18="alloggio non assegnabile", (BW18*BZ18)=0),0, IF(BV18="contributo non applicabile",(BW18*BZ18)=0),0)</f>
        <v>#N/A</v>
      </c>
      <c r="CC18" s="78" t="e" cm="1">
        <f t="array" ref="CC18">_xlfn.IFS(AND(BV18="contributo Fascia 1",(BY18*BZ18)&gt;2000), 2000-CB18, IF(BV18="contributo Fascia 2",(BY18*BZ18)&gt;1500), 1500-CB18, IF(BV18="contributo Fascia 1",(BY18*BZ18)&lt;2000),2000-(BY18*BZ18), IF(BV18="contributo Fascia 2",(BY18*BZ18)&lt;1500),1500-(BY18*BZ18), IF(BV18="ISEE non ammissibile",(BY18*BZ18)=0),0, IF(BV18="alloggio non assegnabile", (BY18*BZ18)=0),0, IF(BV18="contributo non applicabile",(BY18*BZ18)=0),0)</f>
        <v>#N/A</v>
      </c>
      <c r="CD18" s="75">
        <v>0</v>
      </c>
      <c r="CE18" s="53" t="e" cm="1">
        <f t="array" ref="CE18">_xlfn.IFS(AND(CD18&gt;9360, CD18&lt;=20000), "FASCIA 1",IF(CD18&gt;20000, CD18&lt;=35000), "FASCIA 2")</f>
        <v>#N/A</v>
      </c>
      <c r="CF18" s="5">
        <v>0</v>
      </c>
      <c r="CG18" s="54" t="str">
        <f t="shared" si="25"/>
        <v>ND</v>
      </c>
      <c r="CH18" s="62" t="e" cm="1">
        <f t="array" ref="CH18">_xlfn.IFS(IF(CE18="FASCIA 1", CG18&lt;=15%), "contributo non applicabile", IF(CE18="FASCIA 2", CG18&lt;=20%), "contributo non applicabile", IF(CE18="FASCIA 1", CG18 &gt;15%), "contributo Fascia 1", IF(CE18="FASCIA 2", CG18&gt;20%), "contributo Fascia 2", IF(CE18="ISEE non ammissibile",CF18&gt;=0), "ISEE non ammissibile")</f>
        <v>#N/A</v>
      </c>
      <c r="CI18" s="63" t="e">
        <f t="shared" si="26"/>
        <v>#N/A</v>
      </c>
      <c r="CJ18" s="51" t="e">
        <f t="shared" si="27"/>
        <v>#N/A</v>
      </c>
      <c r="CK18" s="21">
        <v>0</v>
      </c>
      <c r="CL18" s="2">
        <v>0</v>
      </c>
      <c r="CM18" s="55">
        <f t="shared" si="34"/>
        <v>0</v>
      </c>
      <c r="CN18" s="56" t="e" cm="1">
        <f t="array" ref="CN18">_xlfn.IFS(AND(CH18="contributo Fascia 1",(CI18*CL18)&gt;=2000), 2000, IF(CH18="contributo Fascia 2",(CI18*CL18)&gt;=1500), 1500, IF(CH18="contributo Fascia 1",(CI18*CL18)&lt;2000),(CI18*CL18), IF(CH18="contributo Fascia 2",(CI18*CL18)&lt;1500),(CI18*CL18), IF(CH18="ISEE non ammissibile",(CI18*CL18)=0),0, IF(CH18="alloggio non assegnabile", (CI18*CL18)=0),0, IF(CH18="contributo non applicabile",(CI18*CL18)=0),0)</f>
        <v>#N/A</v>
      </c>
      <c r="CO18" s="78" t="e" cm="1">
        <f t="array" ref="CO18">_xlfn.IFS(AND(CH18="contributo Fascia 1",(CK18*CL18)&gt;2000), 2000-CN18, IF(CH18="contributo Fascia 2",(CK18*CL18)&gt;1500), 1500-CN18, IF(CH18="contributo Fascia 1",(CK18*CL18)&lt;2000),2000-(CK18*CL18), IF(CH18="contributo Fascia 2",(CK18*CL18)&lt;1500),1500-(CK18*CL18), IF(CH18="ISEE non ammissibile",(CK18*CL18)=0),0, IF(CH18="alloggio non assegnabile", (CK18*CL18)=0),0, IF(CH18="contributo non applicabile",(CK18*CL18)=0),0)</f>
        <v>#N/A</v>
      </c>
    </row>
    <row r="19" spans="1:93" x14ac:dyDescent="0.25">
      <c r="A19" s="65"/>
      <c r="B19" s="20">
        <v>0</v>
      </c>
      <c r="C19" s="92">
        <f t="shared" si="0"/>
        <v>0</v>
      </c>
      <c r="D19" s="2"/>
      <c r="E19" s="2"/>
      <c r="F19" s="2"/>
      <c r="G19" s="2"/>
      <c r="H19" s="2"/>
      <c r="I19" s="74"/>
      <c r="J19" s="77">
        <v>0</v>
      </c>
      <c r="K19" s="53" t="str" cm="1">
        <f t="array" ref="K19">_xlfn.IFS(AND(J19&gt;9360, J19&lt;=20000), "FASCIA 1",IF(J19&gt;20000, J19&lt;=35000), "FASCIA 2", OR(J19&lt;=9360, J19&gt;35000), "ISEE non ammissibile")</f>
        <v>ISEE non ammissibile</v>
      </c>
      <c r="L19" s="5">
        <v>0</v>
      </c>
      <c r="M19" s="54" t="str">
        <f t="shared" si="1"/>
        <v>ND</v>
      </c>
      <c r="N19" s="62" t="str" cm="1">
        <f t="array" ref="N19">_xlfn.IFS(AND(K19="FASCIA 1",M19&gt;30%), "alloggio non assegnabile", IF(K19="FASCIA 2",M19&gt;40%), "alloggio non assegnabile", IF(K19="FASCIA 1", M19&lt;=15%), "contributo non applicabile", IF(K19="FASCIA 2", M19&lt;=20%), "contributo non applicabile", IF(K19="FASCIA 1", M19 &gt;15%), "contributo Fascia 1", IF(K19="FASCIA 2", M19&gt;20%), "contributo Fascia 2", IF(K19="ISEE non ammissibile",L19&gt;=0), "ISEE non ammissibile")</f>
        <v>ISEE non ammissibile</v>
      </c>
      <c r="O19" s="63">
        <f t="shared" si="2"/>
        <v>0</v>
      </c>
      <c r="P19" s="51" t="str">
        <f t="shared" si="3"/>
        <v>verificato</v>
      </c>
      <c r="Q19" s="21">
        <v>0</v>
      </c>
      <c r="R19" s="2">
        <v>0</v>
      </c>
      <c r="S19" s="55">
        <f t="shared" si="29"/>
        <v>0</v>
      </c>
      <c r="T19" s="56" cm="1">
        <f t="array" ref="T19">_xlfn.IFS(AND(N19="contributo Fascia 1",(O19*R19)&gt;=2000), 2000, IF(N19="contributo Fascia 2",(O19*R19)&gt;=1500), 1500, IF(N19="contributo Fascia 1",(O19*R19)&lt;2000),(O19*R19), IF(N19="contributo Fascia 2",(O19*R19)&lt;1500),(O19*R19), IF(N19="ISEE non ammissibile",(O19*R19)=0),0, IF(N19="alloggio non assegnabile", (O19*R19)=0),0, IF(N19="contributo non applicabile",(O19*R19)=0),0)</f>
        <v>0</v>
      </c>
      <c r="U19" s="78" cm="1">
        <f t="array" ref="U19">_xlfn.IFS(AND(N19="contributo Fascia 1",(Q19*R19)&gt;2000), 2000-T19, IF(N19="contributo Fascia 2",(Q19*R19)&gt;1500), 1500-T19, IF(N19="contributo Fascia 1",(Q19*R19)&lt;2000),2000-(Q19*R19), IF(N19="contributo Fascia 2",(Q19*R19)&lt;1500),1500-(Q19*R19), IF(N19="ISEE non ammissibile",(Q19*R19)=0),0, IF(N19="alloggio non assegnabile", (Q19*R19)=0),0, IF(N19="contributo non applicabile",(Q19*R19)=0),0)</f>
        <v>0</v>
      </c>
      <c r="V19" s="77">
        <v>0</v>
      </c>
      <c r="W19" s="53" t="e" cm="1">
        <f t="array" ref="W19">_xlfn.IFS(AND(V19&gt;9360, V19&lt;=20000), "FASCIA 1",IF(V19&gt;20000, V19&lt;=35000), "FASCIA 2")</f>
        <v>#N/A</v>
      </c>
      <c r="X19" s="5">
        <v>0</v>
      </c>
      <c r="Y19" s="54" t="str">
        <f t="shared" si="5"/>
        <v>ND</v>
      </c>
      <c r="Z19" s="62" t="e" cm="1">
        <f t="array" ref="Z19">_xlfn.IFS(IF(W19="FASCIA 1", Y19&lt;=15%), "contributo non applicabile", IF(W19="FASCIA 2", Y19&lt;=20%), "contributo non applicabile", IF(W19="FASCIA 1", Y19 &gt;15%), "contributo Fascia 1", IF(W19="FASCIA 2", Y19&gt;20%), "contributo Fascia 2", IF(W19="ISEE non ammissibile",X19&gt;=0), "ISEE non ammissibile")</f>
        <v>#N/A</v>
      </c>
      <c r="AA19" s="63" t="e">
        <f t="shared" si="6"/>
        <v>#N/A</v>
      </c>
      <c r="AB19" s="51" t="e">
        <f t="shared" si="7"/>
        <v>#N/A</v>
      </c>
      <c r="AC19" s="21">
        <v>0</v>
      </c>
      <c r="AD19" s="2">
        <v>0</v>
      </c>
      <c r="AE19" s="55">
        <f t="shared" si="8"/>
        <v>0</v>
      </c>
      <c r="AF19" s="56" t="e" cm="1">
        <f t="array" ref="AF19">_xlfn.IFS(AND(Z19="contributo Fascia 1",(AA19*AD19)&gt;=2000), 2000, IF(Z19="contributo Fascia 2",(AA19*AD19)&gt;=1500), 1500, IF(Z19="contributo Fascia 1",(AA19*AD19)&lt;2000),(AA19*AD19), IF(Z19="contributo Fascia 2",(AA19*AD19)&lt;1500),(AA19*AD19), IF(Z19="ISEE non ammissibile",(AA19*AD19)=0),0, IF(Z19="alloggio non assegnabile", (AA19*AD19)=0),0, IF(Z19="contributo non applicabile",(AA19*AD19)=0),0)</f>
        <v>#N/A</v>
      </c>
      <c r="AG19" s="78" t="e" cm="1">
        <f t="array" ref="AG19">_xlfn.IFS(AND(Z19="contributo Fascia 1",(AC19*AD19)&gt;2000), 2000-AF19, IF(Z19="contributo Fascia 2",(AC19*AD19)&gt;1500), 1500-AF19, IF(Z19="contributo Fascia 1",(AC19*AD19)&lt;2000),2000-(AC19*AD19), IF(Z19="contributo Fascia 2",(AC19*AD19)&lt;1500),1500-(AC19*AD19), IF(Z19="ISEE non ammissibile",(AC19*AD19)=0),0, IF(Z19="alloggio non assegnabile", (AC19*AD19)=0),0, IF(Z19="contributo non applicabile",(AC19*AD19)=0),0)</f>
        <v>#N/A</v>
      </c>
      <c r="AH19" s="75">
        <v>0</v>
      </c>
      <c r="AI19" s="53" t="e" cm="1">
        <f t="array" ref="AI19">_xlfn.IFS(AND(AH19&gt;9360, AH19&lt;=20000), "FASCIA 1",IF(AH19&gt;20000, AH19&lt;=35000), "FASCIA 2")</f>
        <v>#N/A</v>
      </c>
      <c r="AJ19" s="5">
        <v>0</v>
      </c>
      <c r="AK19" s="54" t="str">
        <f t="shared" si="9"/>
        <v>ND</v>
      </c>
      <c r="AL19" s="62" t="e" cm="1">
        <f t="array" ref="AL19">_xlfn.IFS(IF(AI19="FASCIA 1", AK19&lt;=15%), "contributo non applicabile", IF(AI19="FASCIA 2", AK19&lt;=20%), "contributo non applicabile", IF(AI19="FASCIA 1", AK19 &gt;15%), "contributo Fascia 1", IF(AI19="FASCIA 2", AK19&gt;20%), "contributo Fascia 2", IF(AI19="ISEE non ammissibile",AJ19&gt;=0), "ISEE non ammissibile")</f>
        <v>#N/A</v>
      </c>
      <c r="AM19" s="51" t="e">
        <f t="shared" si="10"/>
        <v>#N/A</v>
      </c>
      <c r="AN19" s="51" t="e">
        <f t="shared" si="11"/>
        <v>#N/A</v>
      </c>
      <c r="AO19" s="21">
        <v>0</v>
      </c>
      <c r="AP19" s="2">
        <v>0</v>
      </c>
      <c r="AQ19" s="55">
        <f t="shared" si="30"/>
        <v>0</v>
      </c>
      <c r="AR19" s="56" t="e" cm="1">
        <f t="array" ref="AR19">_xlfn.IFS(AND(AL19="contributo Fascia 1",(AM19*AP19)&gt;=2000), 2000, IF(AL19="contributo Fascia 2",(AM19*AP19)&gt;=1500), 1500, IF(AL19="contributo Fascia 1",(AM19*AP19)&lt;2000),(AM19*AP19), IF(AL19="contributo Fascia 2",(AM19*AP19)&lt;1500),(AM19*AP19), IF(AL19="ISEE non ammissibile",(AM19*AP19)=0),0, IF(AL19="alloggio non assegnabile", (AM19*AP19)=0),0, IF(AL19="contributo non applicabile",(AM19*AP19)=0),0)</f>
        <v>#N/A</v>
      </c>
      <c r="AS19" s="78" t="e" cm="1">
        <f t="array" ref="AS19">_xlfn.IFS(AND(AL19="contributo Fascia 1",(AO19*AP19)&gt;2000), 2000-AR19, IF(AL19="contributo Fascia 2",(AO19*AP19)&gt;1500), 1500-AR19, IF(AL19="contributo Fascia 1",(AO19*AP19)&lt;2000),2000-(AO19*AP19), IF(AL19="contributo Fascia 2",(AO19*AP19)&lt;1500),1500-(AO19*AP19), IF(AL19="ISEE non ammissibile",(AO19*AP19)=0),0, IF(AL19="alloggio non assegnabile", (AO19*AP19)=0),0, IF(AL19="contributo non applicabile",(AO19*AP19)=0),0)</f>
        <v>#N/A</v>
      </c>
      <c r="AT19" s="77">
        <v>0</v>
      </c>
      <c r="AU19" s="53" t="e" cm="1">
        <f t="array" ref="AU19">_xlfn.IFS(AND(AT19&gt;9360, AT19&lt;=20000), "FASCIA 1",IF(AT19&gt;20000, AT19&lt;=35000), "FASCIA 2")</f>
        <v>#N/A</v>
      </c>
      <c r="AV19" s="5">
        <v>0</v>
      </c>
      <c r="AW19" s="54" t="str">
        <f t="shared" si="13"/>
        <v>ND</v>
      </c>
      <c r="AX19" s="62" t="e" cm="1">
        <f t="array" ref="AX19">_xlfn.IFS(IF(AU19="FASCIA 1", AW19&lt;=15%), "contributo non applicabile", IF(AU19="FASCIA 2", AW19&lt;=20%), "contributo non applicabile", IF(AU19="FASCIA 1", AW19 &gt;15%), "contributo Fascia 1", IF(AU19="FASCIA 2", AW19&gt;20%), "contributo Fascia 2", IF(AU19="ISEE non ammissibile",AV19&gt;=0), "ISEE non ammissibile")</f>
        <v>#N/A</v>
      </c>
      <c r="AY19" s="63" t="e">
        <f t="shared" si="14"/>
        <v>#N/A</v>
      </c>
      <c r="AZ19" s="51" t="e">
        <f t="shared" si="15"/>
        <v>#N/A</v>
      </c>
      <c r="BA19" s="21">
        <v>0</v>
      </c>
      <c r="BB19" s="2">
        <v>0</v>
      </c>
      <c r="BC19" s="55">
        <f t="shared" si="31"/>
        <v>0</v>
      </c>
      <c r="BD19" s="56" t="e" cm="1">
        <f t="array" ref="BD19">_xlfn.IFS(AND(AX19="contributo Fascia 1",(AY19*BB19)&gt;=2000), 2000, IF(AX19="contributo Fascia 2",(AY19*BB19)&gt;=1500), 1500, IF(AX19="contributo Fascia 1",(AY19*BB19)&lt;2000),(AY19*BB19), IF(AX19="contributo Fascia 2",(AY19*BB19)&lt;1500),(AY19*BB19), IF(AX19="ISEE non ammissibile",(AY19*BB19)=0),0, IF(AX19="alloggio non assegnabile", (AY19*BB19)=0),0, IF(AX19="contributo non applicabile",(AY19*BB19)=0),0)</f>
        <v>#N/A</v>
      </c>
      <c r="BE19" s="78" t="e" cm="1">
        <f t="array" ref="BE19">_xlfn.IFS(AND(AX19="contributo Fascia 1",(BA19*BB19)&gt;2000), 2000-BD19, IF(AX19="contributo Fascia 2",(BA19*BB19)&gt;1500), 1500-BD19, IF(AX19="contributo Fascia 1",(BA19*BB19)&lt;2000),2000-(BA19*BB19), IF(AX19="contributo Fascia 2",(BA19*BB19)&lt;1500),1500-(BA19*BB19), IF(AX19="ISEE non ammissibile",(BA19*BB19)=0),0, IF(AX19="alloggio non assegnabile", (BA19*BB19)=0),0, IF(AX19="contributo non applicabile",(BA19*BB19)=0),0)</f>
        <v>#N/A</v>
      </c>
      <c r="BF19" s="75">
        <v>0</v>
      </c>
      <c r="BG19" s="53" t="e" cm="1">
        <f t="array" ref="BG19">_xlfn.IFS(AND(BF19&gt;9360, BF19&lt;=20000), "FASCIA 1",IF(BF19&gt;20000, BF19&lt;=35000), "FASCIA 2")</f>
        <v>#N/A</v>
      </c>
      <c r="BH19" s="5">
        <v>0</v>
      </c>
      <c r="BI19" s="54" t="str">
        <f t="shared" si="17"/>
        <v>ND</v>
      </c>
      <c r="BJ19" s="62" t="e" cm="1">
        <f t="array" ref="BJ19">_xlfn.IFS(IF(BG19="FASCIA 1", BI19&lt;=15%), "contributo non applicabile", IF(BG19="FASCIA 2", BI19&lt;=20%), "contributo non applicabile", IF(BG19="FASCIA 1", BI19 &gt;15%), "contributo Fascia 1", IF(BG19="FASCIA 2", BI19&gt;20%), "contributo Fascia 2", IF(BG19="ISEE non ammissibile",BH19&gt;=0), "ISEE non ammissibile")</f>
        <v>#N/A</v>
      </c>
      <c r="BK19" s="63" t="e">
        <f t="shared" si="18"/>
        <v>#N/A</v>
      </c>
      <c r="BL19" s="51" t="e">
        <f t="shared" si="19"/>
        <v>#N/A</v>
      </c>
      <c r="BM19" s="21">
        <v>0</v>
      </c>
      <c r="BN19" s="2">
        <v>0</v>
      </c>
      <c r="BO19" s="55">
        <f t="shared" si="32"/>
        <v>0</v>
      </c>
      <c r="BP19" s="56" t="e" cm="1">
        <f t="array" ref="BP19">_xlfn.IFS(AND(BJ19="contributo Fascia 1",(BK19*BN19)&gt;=2000), 2000, IF(BJ19="contributo Fascia 2",(BK19*BN19)&gt;=1500), 1500, IF(BJ19="contributo Fascia 1",(BK19*BN19)&lt;2000),(BK19*BN19), IF(BJ19="contributo Fascia 2",(BK19*BN19)&lt;1500),(BK19*BN19), IF(BJ19="ISEE non ammissibile",(BK19*BN19)=0),0, IF(BJ19="alloggio non assegnabile", (BK19*BN19)=0),0, IF(BJ19="contributo non applicabile",(BK19*BN19)=0),0)</f>
        <v>#N/A</v>
      </c>
      <c r="BQ19" s="78" t="e" cm="1">
        <f t="array" ref="BQ19">_xlfn.IFS(AND(BJ19="contributo Fascia 1",(BM19*BN19)&gt;2000), 2000-BP19, IF(BJ19="contributo Fascia 2",(BM19*BN19)&gt;1500), 1500-BP19, IF(BJ19="contributo Fascia 1",(BM19*BN19)&lt;2000),2000-(BM19*BN19), IF(BJ19="contributo Fascia 2",(BM19*BN19)&lt;1500),1500-(BM19*BN19), IF(BJ19="ISEE non ammissibile",(BM19*BN19)=0),0, IF(BJ19="alloggio non assegnabile", (BM19*BN19)=0),0, IF(BJ19="contributo non applicabile",(BM19*BN19)=0),0)</f>
        <v>#N/A</v>
      </c>
      <c r="BR19" s="77">
        <v>0</v>
      </c>
      <c r="BS19" s="53" t="e" cm="1">
        <f t="array" ref="BS19">_xlfn.IFS(AND(BR19&gt;9360, BR19&lt;=20000), "FASCIA 1",IF(BR19&gt;20000, BR19&lt;=35000), "FASCIA 2")</f>
        <v>#N/A</v>
      </c>
      <c r="BT19" s="5">
        <v>0</v>
      </c>
      <c r="BU19" s="54" t="str">
        <f t="shared" si="21"/>
        <v>ND</v>
      </c>
      <c r="BV19" s="62" t="e" cm="1">
        <f t="array" ref="BV19">_xlfn.IFS(IF(BS19="FASCIA 1", BU19&lt;=15%), "contributo non applicabile", IF(BS19="FASCIA 2", BU19&lt;=20%), "contributo non applicabile", IF(BS19="FASCIA 1", BU19 &gt;15%), "contributo Fascia 1", IF(BS19="FASCIA 2", BU19&gt;20%), "contributo Fascia 2", IF(BS19="ISEE non ammissibile",BT19&gt;=0), "ISEE non ammissibile")</f>
        <v>#N/A</v>
      </c>
      <c r="BW19" s="63" t="e">
        <f t="shared" si="22"/>
        <v>#N/A</v>
      </c>
      <c r="BX19" s="51" t="e">
        <f t="shared" si="23"/>
        <v>#N/A</v>
      </c>
      <c r="BY19" s="21">
        <v>0</v>
      </c>
      <c r="BZ19" s="2">
        <v>0</v>
      </c>
      <c r="CA19" s="55">
        <f t="shared" si="33"/>
        <v>0</v>
      </c>
      <c r="CB19" s="56" t="e" cm="1">
        <f t="array" ref="CB19">_xlfn.IFS(AND(BV19="contributo Fascia 1",(BW19*BZ19)&gt;=2000), 2000, IF(BV19="contributo Fascia 2",(BW19*BZ19)&gt;=1500), 1500, IF(BV19="contributo Fascia 1",(BW19*BZ19)&lt;2000),(BW19*BZ19), IF(BV19="contributo Fascia 2",(BW19*BZ19)&lt;1500),(BW19*BZ19), IF(BV19="ISEE non ammissibile",(BW19*BZ19)=0),0, IF(BV19="alloggio non assegnabile", (BW19*BZ19)=0),0, IF(BV19="contributo non applicabile",(BW19*BZ19)=0),0)</f>
        <v>#N/A</v>
      </c>
      <c r="CC19" s="78" t="e" cm="1">
        <f t="array" ref="CC19">_xlfn.IFS(AND(BV19="contributo Fascia 1",(BY19*BZ19)&gt;2000), 2000-CB19, IF(BV19="contributo Fascia 2",(BY19*BZ19)&gt;1500), 1500-CB19, IF(BV19="contributo Fascia 1",(BY19*BZ19)&lt;2000),2000-(BY19*BZ19), IF(BV19="contributo Fascia 2",(BY19*BZ19)&lt;1500),1500-(BY19*BZ19), IF(BV19="ISEE non ammissibile",(BY19*BZ19)=0),0, IF(BV19="alloggio non assegnabile", (BY19*BZ19)=0),0, IF(BV19="contributo non applicabile",(BY19*BZ19)=0),0)</f>
        <v>#N/A</v>
      </c>
      <c r="CD19" s="75">
        <v>0</v>
      </c>
      <c r="CE19" s="53" t="e" cm="1">
        <f t="array" ref="CE19">_xlfn.IFS(AND(CD19&gt;9360, CD19&lt;=20000), "FASCIA 1",IF(CD19&gt;20000, CD19&lt;=35000), "FASCIA 2")</f>
        <v>#N/A</v>
      </c>
      <c r="CF19" s="5">
        <v>0</v>
      </c>
      <c r="CG19" s="54" t="str">
        <f t="shared" si="25"/>
        <v>ND</v>
      </c>
      <c r="CH19" s="62" t="e" cm="1">
        <f t="array" ref="CH19">_xlfn.IFS(IF(CE19="FASCIA 1", CG19&lt;=15%), "contributo non applicabile", IF(CE19="FASCIA 2", CG19&lt;=20%), "contributo non applicabile", IF(CE19="FASCIA 1", CG19 &gt;15%), "contributo Fascia 1", IF(CE19="FASCIA 2", CG19&gt;20%), "contributo Fascia 2", IF(CE19="ISEE non ammissibile",CF19&gt;=0), "ISEE non ammissibile")</f>
        <v>#N/A</v>
      </c>
      <c r="CI19" s="63" t="e">
        <f t="shared" si="26"/>
        <v>#N/A</v>
      </c>
      <c r="CJ19" s="51" t="e">
        <f t="shared" si="27"/>
        <v>#N/A</v>
      </c>
      <c r="CK19" s="21">
        <v>0</v>
      </c>
      <c r="CL19" s="2">
        <v>0</v>
      </c>
      <c r="CM19" s="55">
        <f t="shared" si="34"/>
        <v>0</v>
      </c>
      <c r="CN19" s="56" t="e" cm="1">
        <f t="array" ref="CN19">_xlfn.IFS(AND(CH19="contributo Fascia 1",(CI19*CL19)&gt;=2000), 2000, IF(CH19="contributo Fascia 2",(CI19*CL19)&gt;=1500), 1500, IF(CH19="contributo Fascia 1",(CI19*CL19)&lt;2000),(CI19*CL19), IF(CH19="contributo Fascia 2",(CI19*CL19)&lt;1500),(CI19*CL19), IF(CH19="ISEE non ammissibile",(CI19*CL19)=0),0, IF(CH19="alloggio non assegnabile", (CI19*CL19)=0),0, IF(CH19="contributo non applicabile",(CI19*CL19)=0),0)</f>
        <v>#N/A</v>
      </c>
      <c r="CO19" s="78" t="e" cm="1">
        <f t="array" ref="CO19">_xlfn.IFS(AND(CH19="contributo Fascia 1",(CK19*CL19)&gt;2000), 2000-CN19, IF(CH19="contributo Fascia 2",(CK19*CL19)&gt;1500), 1500-CN19, IF(CH19="contributo Fascia 1",(CK19*CL19)&lt;2000),2000-(CK19*CL19), IF(CH19="contributo Fascia 2",(CK19*CL19)&lt;1500),1500-(CK19*CL19), IF(CH19="ISEE non ammissibile",(CK19*CL19)=0),0, IF(CH19="alloggio non assegnabile", (CK19*CL19)=0),0, IF(CH19="contributo non applicabile",(CK19*CL19)=0),0)</f>
        <v>#N/A</v>
      </c>
    </row>
    <row r="20" spans="1:93" x14ac:dyDescent="0.25">
      <c r="A20" s="65"/>
      <c r="B20" s="20">
        <v>0</v>
      </c>
      <c r="C20" s="92">
        <f t="shared" si="0"/>
        <v>0</v>
      </c>
      <c r="D20" s="2"/>
      <c r="E20" s="2"/>
      <c r="F20" s="2"/>
      <c r="G20" s="2"/>
      <c r="H20" s="2"/>
      <c r="I20" s="74"/>
      <c r="J20" s="77">
        <v>0</v>
      </c>
      <c r="K20" s="53" t="str" cm="1">
        <f t="array" ref="K20">_xlfn.IFS(AND(J20&gt;9360, J20&lt;=20000), "FASCIA 1",IF(J20&gt;20000, J20&lt;=35000), "FASCIA 2", OR(J20&lt;=9360, J20&gt;35000), "ISEE non ammissibile")</f>
        <v>ISEE non ammissibile</v>
      </c>
      <c r="L20" s="5">
        <v>0</v>
      </c>
      <c r="M20" s="54" t="str">
        <f t="shared" si="1"/>
        <v>ND</v>
      </c>
      <c r="N20" s="62" t="str" cm="1">
        <f t="array" ref="N20">_xlfn.IFS(AND(K20="FASCIA 1",M20&gt;30%), "alloggio non assegnabile", IF(K20="FASCIA 2",M20&gt;40%), "alloggio non assegnabile", IF(K20="FASCIA 1", M20&lt;=15%), "contributo non applicabile", IF(K20="FASCIA 2", M20&lt;=20%), "contributo non applicabile", IF(K20="FASCIA 1", M20 &gt;15%), "contributo Fascia 1", IF(K20="FASCIA 2", M20&gt;20%), "contributo Fascia 2", IF(K20="ISEE non ammissibile",L20&gt;=0), "ISEE non ammissibile")</f>
        <v>ISEE non ammissibile</v>
      </c>
      <c r="O20" s="63">
        <f t="shared" si="2"/>
        <v>0</v>
      </c>
      <c r="P20" s="51" t="str">
        <f t="shared" si="3"/>
        <v>verificato</v>
      </c>
      <c r="Q20" s="21">
        <v>0</v>
      </c>
      <c r="R20" s="2">
        <v>0</v>
      </c>
      <c r="S20" s="55">
        <f t="shared" si="29"/>
        <v>0</v>
      </c>
      <c r="T20" s="56" cm="1">
        <f t="array" ref="T20">_xlfn.IFS(AND(N20="contributo Fascia 1",(O20*R20)&gt;=2000), 2000, IF(N20="contributo Fascia 2",(O20*R20)&gt;=1500), 1500, IF(N20="contributo Fascia 1",(O20*R20)&lt;2000),(O20*R20), IF(N20="contributo Fascia 2",(O20*R20)&lt;1500),(O20*R20), IF(N20="ISEE non ammissibile",(O20*R20)=0),0, IF(N20="alloggio non assegnabile", (O20*R20)=0),0, IF(N20="contributo non applicabile",(O20*R20)=0),0)</f>
        <v>0</v>
      </c>
      <c r="U20" s="78" cm="1">
        <f t="array" ref="U20">_xlfn.IFS(AND(N20="contributo Fascia 1",(Q20*R20)&gt;2000), 2000-T20, IF(N20="contributo Fascia 2",(Q20*R20)&gt;1500), 1500-T20, IF(N20="contributo Fascia 1",(Q20*R20)&lt;2000),2000-(Q20*R20), IF(N20="contributo Fascia 2",(Q20*R20)&lt;1500),1500-(Q20*R20), IF(N20="ISEE non ammissibile",(Q20*R20)=0),0, IF(N20="alloggio non assegnabile", (Q20*R20)=0),0, IF(N20="contributo non applicabile",(Q20*R20)=0),0)</f>
        <v>0</v>
      </c>
      <c r="V20" s="77">
        <v>0</v>
      </c>
      <c r="W20" s="53" t="e" cm="1">
        <f t="array" ref="W20">_xlfn.IFS(AND(V20&gt;9360, V20&lt;=20000), "FASCIA 1",IF(V20&gt;20000, V20&lt;=35000), "FASCIA 2")</f>
        <v>#N/A</v>
      </c>
      <c r="X20" s="5">
        <v>0</v>
      </c>
      <c r="Y20" s="54" t="str">
        <f t="shared" si="5"/>
        <v>ND</v>
      </c>
      <c r="Z20" s="62" t="e" cm="1">
        <f t="array" ref="Z20">_xlfn.IFS(IF(W20="FASCIA 1", Y20&lt;=15%), "contributo non applicabile", IF(W20="FASCIA 2", Y20&lt;=20%), "contributo non applicabile", IF(W20="FASCIA 1", Y20 &gt;15%), "contributo Fascia 1", IF(W20="FASCIA 2", Y20&gt;20%), "contributo Fascia 2", IF(W20="ISEE non ammissibile",X20&gt;=0), "ISEE non ammissibile")</f>
        <v>#N/A</v>
      </c>
      <c r="AA20" s="63" t="e">
        <f t="shared" si="6"/>
        <v>#N/A</v>
      </c>
      <c r="AB20" s="51" t="e">
        <f t="shared" si="7"/>
        <v>#N/A</v>
      </c>
      <c r="AC20" s="21">
        <v>0</v>
      </c>
      <c r="AD20" s="2">
        <v>0</v>
      </c>
      <c r="AE20" s="55">
        <f t="shared" si="8"/>
        <v>0</v>
      </c>
      <c r="AF20" s="56" t="e" cm="1">
        <f t="array" ref="AF20">_xlfn.IFS(AND(Z20="contributo Fascia 1",(AA20*AD20)&gt;=2000), 2000, IF(Z20="contributo Fascia 2",(AA20*AD20)&gt;=1500), 1500, IF(Z20="contributo Fascia 1",(AA20*AD20)&lt;2000),(AA20*AD20), IF(Z20="contributo Fascia 2",(AA20*AD20)&lt;1500),(AA20*AD20), IF(Z20="ISEE non ammissibile",(AA20*AD20)=0),0, IF(Z20="alloggio non assegnabile", (AA20*AD20)=0),0, IF(Z20="contributo non applicabile",(AA20*AD20)=0),0)</f>
        <v>#N/A</v>
      </c>
      <c r="AG20" s="78" t="e" cm="1">
        <f t="array" ref="AG20">_xlfn.IFS(AND(Z20="contributo Fascia 1",(AC20*AD20)&gt;2000), 2000-AF20, IF(Z20="contributo Fascia 2",(AC20*AD20)&gt;1500), 1500-AF20, IF(Z20="contributo Fascia 1",(AC20*AD20)&lt;2000),2000-(AC20*AD20), IF(Z20="contributo Fascia 2",(AC20*AD20)&lt;1500),1500-(AC20*AD20), IF(Z20="ISEE non ammissibile",(AC20*AD20)=0),0, IF(Z20="alloggio non assegnabile", (AC20*AD20)=0),0, IF(Z20="contributo non applicabile",(AC20*AD20)=0),0)</f>
        <v>#N/A</v>
      </c>
      <c r="AH20" s="75">
        <v>0</v>
      </c>
      <c r="AI20" s="53" t="e" cm="1">
        <f t="array" ref="AI20">_xlfn.IFS(AND(AH20&gt;9360, AH20&lt;=20000), "FASCIA 1",IF(AH20&gt;20000, AH20&lt;=35000), "FASCIA 2")</f>
        <v>#N/A</v>
      </c>
      <c r="AJ20" s="5">
        <v>0</v>
      </c>
      <c r="AK20" s="54" t="str">
        <f t="shared" si="9"/>
        <v>ND</v>
      </c>
      <c r="AL20" s="62" t="e" cm="1">
        <f t="array" ref="AL20">_xlfn.IFS(IF(AI20="FASCIA 1", AK20&lt;=15%), "contributo non applicabile", IF(AI20="FASCIA 2", AK20&lt;=20%), "contributo non applicabile", IF(AI20="FASCIA 1", AK20 &gt;15%), "contributo Fascia 1", IF(AI20="FASCIA 2", AK20&gt;20%), "contributo Fascia 2", IF(AI20="ISEE non ammissibile",AJ20&gt;=0), "ISEE non ammissibile")</f>
        <v>#N/A</v>
      </c>
      <c r="AM20" s="51" t="e">
        <f t="shared" si="10"/>
        <v>#N/A</v>
      </c>
      <c r="AN20" s="51" t="e">
        <f t="shared" si="11"/>
        <v>#N/A</v>
      </c>
      <c r="AO20" s="21">
        <v>0</v>
      </c>
      <c r="AP20" s="2">
        <v>0</v>
      </c>
      <c r="AQ20" s="55">
        <f t="shared" si="30"/>
        <v>0</v>
      </c>
      <c r="AR20" s="56" t="e" cm="1">
        <f t="array" ref="AR20">_xlfn.IFS(AND(AL20="contributo Fascia 1",(AM20*AP20)&gt;=2000), 2000, IF(AL20="contributo Fascia 2",(AM20*AP20)&gt;=1500), 1500, IF(AL20="contributo Fascia 1",(AM20*AP20)&lt;2000),(AM20*AP20), IF(AL20="contributo Fascia 2",(AM20*AP20)&lt;1500),(AM20*AP20), IF(AL20="ISEE non ammissibile",(AM20*AP20)=0),0, IF(AL20="alloggio non assegnabile", (AM20*AP20)=0),0, IF(AL20="contributo non applicabile",(AM20*AP20)=0),0)</f>
        <v>#N/A</v>
      </c>
      <c r="AS20" s="78" t="e" cm="1">
        <f t="array" ref="AS20">_xlfn.IFS(AND(AL20="contributo Fascia 1",(AO20*AP20)&gt;2000), 2000-AR20, IF(AL20="contributo Fascia 2",(AO20*AP20)&gt;1500), 1500-AR20, IF(AL20="contributo Fascia 1",(AO20*AP20)&lt;2000),2000-(AO20*AP20), IF(AL20="contributo Fascia 2",(AO20*AP20)&lt;1500),1500-(AO20*AP20), IF(AL20="ISEE non ammissibile",(AO20*AP20)=0),0, IF(AL20="alloggio non assegnabile", (AO20*AP20)=0),0, IF(AL20="contributo non applicabile",(AO20*AP20)=0),0)</f>
        <v>#N/A</v>
      </c>
      <c r="AT20" s="77">
        <v>0</v>
      </c>
      <c r="AU20" s="53" t="e" cm="1">
        <f t="array" ref="AU20">_xlfn.IFS(AND(AT20&gt;9360, AT20&lt;=20000), "FASCIA 1",IF(AT20&gt;20000, AT20&lt;=35000), "FASCIA 2")</f>
        <v>#N/A</v>
      </c>
      <c r="AV20" s="5">
        <v>0</v>
      </c>
      <c r="AW20" s="54" t="str">
        <f t="shared" si="13"/>
        <v>ND</v>
      </c>
      <c r="AX20" s="62" t="e" cm="1">
        <f t="array" ref="AX20">_xlfn.IFS(IF(AU20="FASCIA 1", AW20&lt;=15%), "contributo non applicabile", IF(AU20="FASCIA 2", AW20&lt;=20%), "contributo non applicabile", IF(AU20="FASCIA 1", AW20 &gt;15%), "contributo Fascia 1", IF(AU20="FASCIA 2", AW20&gt;20%), "contributo Fascia 2", IF(AU20="ISEE non ammissibile",AV20&gt;=0), "ISEE non ammissibile")</f>
        <v>#N/A</v>
      </c>
      <c r="AY20" s="63" t="e">
        <f t="shared" si="14"/>
        <v>#N/A</v>
      </c>
      <c r="AZ20" s="51" t="e">
        <f t="shared" si="15"/>
        <v>#N/A</v>
      </c>
      <c r="BA20" s="21">
        <v>0</v>
      </c>
      <c r="BB20" s="2">
        <v>0</v>
      </c>
      <c r="BC20" s="55">
        <f t="shared" si="31"/>
        <v>0</v>
      </c>
      <c r="BD20" s="56" t="e" cm="1">
        <f t="array" ref="BD20">_xlfn.IFS(AND(AX20="contributo Fascia 1",(AY20*BB20)&gt;=2000), 2000, IF(AX20="contributo Fascia 2",(AY20*BB20)&gt;=1500), 1500, IF(AX20="contributo Fascia 1",(AY20*BB20)&lt;2000),(AY20*BB20), IF(AX20="contributo Fascia 2",(AY20*BB20)&lt;1500),(AY20*BB20), IF(AX20="ISEE non ammissibile",(AY20*BB20)=0),0, IF(AX20="alloggio non assegnabile", (AY20*BB20)=0),0, IF(AX20="contributo non applicabile",(AY20*BB20)=0),0)</f>
        <v>#N/A</v>
      </c>
      <c r="BE20" s="78" t="e" cm="1">
        <f t="array" ref="BE20">_xlfn.IFS(AND(AX20="contributo Fascia 1",(BA20*BB20)&gt;2000), 2000-BD20, IF(AX20="contributo Fascia 2",(BA20*BB20)&gt;1500), 1500-BD20, IF(AX20="contributo Fascia 1",(BA20*BB20)&lt;2000),2000-(BA20*BB20), IF(AX20="contributo Fascia 2",(BA20*BB20)&lt;1500),1500-(BA20*BB20), IF(AX20="ISEE non ammissibile",(BA20*BB20)=0),0, IF(AX20="alloggio non assegnabile", (BA20*BB20)=0),0, IF(AX20="contributo non applicabile",(BA20*BB20)=0),0)</f>
        <v>#N/A</v>
      </c>
      <c r="BF20" s="75">
        <v>0</v>
      </c>
      <c r="BG20" s="53" t="e" cm="1">
        <f t="array" ref="BG20">_xlfn.IFS(AND(BF20&gt;9360, BF20&lt;=20000), "FASCIA 1",IF(BF20&gt;20000, BF20&lt;=35000), "FASCIA 2")</f>
        <v>#N/A</v>
      </c>
      <c r="BH20" s="5">
        <v>0</v>
      </c>
      <c r="BI20" s="54" t="str">
        <f t="shared" si="17"/>
        <v>ND</v>
      </c>
      <c r="BJ20" s="62" t="e" cm="1">
        <f t="array" ref="BJ20">_xlfn.IFS(IF(BG20="FASCIA 1", BI20&lt;=15%), "contributo non applicabile", IF(BG20="FASCIA 2", BI20&lt;=20%), "contributo non applicabile", IF(BG20="FASCIA 1", BI20 &gt;15%), "contributo Fascia 1", IF(BG20="FASCIA 2", BI20&gt;20%), "contributo Fascia 2", IF(BG20="ISEE non ammissibile",BH20&gt;=0), "ISEE non ammissibile")</f>
        <v>#N/A</v>
      </c>
      <c r="BK20" s="63" t="e">
        <f t="shared" si="18"/>
        <v>#N/A</v>
      </c>
      <c r="BL20" s="51" t="e">
        <f t="shared" si="19"/>
        <v>#N/A</v>
      </c>
      <c r="BM20" s="21">
        <v>0</v>
      </c>
      <c r="BN20" s="2">
        <v>0</v>
      </c>
      <c r="BO20" s="55">
        <f t="shared" si="32"/>
        <v>0</v>
      </c>
      <c r="BP20" s="56" t="e" cm="1">
        <f t="array" ref="BP20">_xlfn.IFS(AND(BJ20="contributo Fascia 1",(BK20*BN20)&gt;=2000), 2000, IF(BJ20="contributo Fascia 2",(BK20*BN20)&gt;=1500), 1500, IF(BJ20="contributo Fascia 1",(BK20*BN20)&lt;2000),(BK20*BN20), IF(BJ20="contributo Fascia 2",(BK20*BN20)&lt;1500),(BK20*BN20), IF(BJ20="ISEE non ammissibile",(BK20*BN20)=0),0, IF(BJ20="alloggio non assegnabile", (BK20*BN20)=0),0, IF(BJ20="contributo non applicabile",(BK20*BN20)=0),0)</f>
        <v>#N/A</v>
      </c>
      <c r="BQ20" s="78" t="e" cm="1">
        <f t="array" ref="BQ20">_xlfn.IFS(AND(BJ20="contributo Fascia 1",(BM20*BN20)&gt;2000), 2000-BP20, IF(BJ20="contributo Fascia 2",(BM20*BN20)&gt;1500), 1500-BP20, IF(BJ20="contributo Fascia 1",(BM20*BN20)&lt;2000),2000-(BM20*BN20), IF(BJ20="contributo Fascia 2",(BM20*BN20)&lt;1500),1500-(BM20*BN20), IF(BJ20="ISEE non ammissibile",(BM20*BN20)=0),0, IF(BJ20="alloggio non assegnabile", (BM20*BN20)=0),0, IF(BJ20="contributo non applicabile",(BM20*BN20)=0),0)</f>
        <v>#N/A</v>
      </c>
      <c r="BR20" s="77">
        <v>0</v>
      </c>
      <c r="BS20" s="53" t="e" cm="1">
        <f t="array" ref="BS20">_xlfn.IFS(AND(BR20&gt;9360, BR20&lt;=20000), "FASCIA 1",IF(BR20&gt;20000, BR20&lt;=35000), "FASCIA 2")</f>
        <v>#N/A</v>
      </c>
      <c r="BT20" s="5">
        <v>0</v>
      </c>
      <c r="BU20" s="54" t="str">
        <f t="shared" si="21"/>
        <v>ND</v>
      </c>
      <c r="BV20" s="62" t="e" cm="1">
        <f t="array" ref="BV20">_xlfn.IFS(IF(BS20="FASCIA 1", BU20&lt;=15%), "contributo non applicabile", IF(BS20="FASCIA 2", BU20&lt;=20%), "contributo non applicabile", IF(BS20="FASCIA 1", BU20 &gt;15%), "contributo Fascia 1", IF(BS20="FASCIA 2", BU20&gt;20%), "contributo Fascia 2", IF(BS20="ISEE non ammissibile",BT20&gt;=0), "ISEE non ammissibile")</f>
        <v>#N/A</v>
      </c>
      <c r="BW20" s="63" t="e">
        <f t="shared" si="22"/>
        <v>#N/A</v>
      </c>
      <c r="BX20" s="51" t="e">
        <f t="shared" si="23"/>
        <v>#N/A</v>
      </c>
      <c r="BY20" s="21">
        <v>0</v>
      </c>
      <c r="BZ20" s="2">
        <v>0</v>
      </c>
      <c r="CA20" s="55">
        <f t="shared" si="33"/>
        <v>0</v>
      </c>
      <c r="CB20" s="56" t="e" cm="1">
        <f t="array" ref="CB20">_xlfn.IFS(AND(BV20="contributo Fascia 1",(BW20*BZ20)&gt;=2000), 2000, IF(BV20="contributo Fascia 2",(BW20*BZ20)&gt;=1500), 1500, IF(BV20="contributo Fascia 1",(BW20*BZ20)&lt;2000),(BW20*BZ20), IF(BV20="contributo Fascia 2",(BW20*BZ20)&lt;1500),(BW20*BZ20), IF(BV20="ISEE non ammissibile",(BW20*BZ20)=0),0, IF(BV20="alloggio non assegnabile", (BW20*BZ20)=0),0, IF(BV20="contributo non applicabile",(BW20*BZ20)=0),0)</f>
        <v>#N/A</v>
      </c>
      <c r="CC20" s="78" t="e" cm="1">
        <f t="array" ref="CC20">_xlfn.IFS(AND(BV20="contributo Fascia 1",(BY20*BZ20)&gt;2000), 2000-CB20, IF(BV20="contributo Fascia 2",(BY20*BZ20)&gt;1500), 1500-CB20, IF(BV20="contributo Fascia 1",(BY20*BZ20)&lt;2000),2000-(BY20*BZ20), IF(BV20="contributo Fascia 2",(BY20*BZ20)&lt;1500),1500-(BY20*BZ20), IF(BV20="ISEE non ammissibile",(BY20*BZ20)=0),0, IF(BV20="alloggio non assegnabile", (BY20*BZ20)=0),0, IF(BV20="contributo non applicabile",(BY20*BZ20)=0),0)</f>
        <v>#N/A</v>
      </c>
      <c r="CD20" s="75">
        <v>0</v>
      </c>
      <c r="CE20" s="53" t="e" cm="1">
        <f t="array" ref="CE20">_xlfn.IFS(AND(CD20&gt;9360, CD20&lt;=20000), "FASCIA 1",IF(CD20&gt;20000, CD20&lt;=35000), "FASCIA 2")</f>
        <v>#N/A</v>
      </c>
      <c r="CF20" s="5">
        <v>0</v>
      </c>
      <c r="CG20" s="54" t="str">
        <f t="shared" si="25"/>
        <v>ND</v>
      </c>
      <c r="CH20" s="62" t="e" cm="1">
        <f t="array" ref="CH20">_xlfn.IFS(IF(CE20="FASCIA 1", CG20&lt;=15%), "contributo non applicabile", IF(CE20="FASCIA 2", CG20&lt;=20%), "contributo non applicabile", IF(CE20="FASCIA 1", CG20 &gt;15%), "contributo Fascia 1", IF(CE20="FASCIA 2", CG20&gt;20%), "contributo Fascia 2", IF(CE20="ISEE non ammissibile",CF20&gt;=0), "ISEE non ammissibile")</f>
        <v>#N/A</v>
      </c>
      <c r="CI20" s="63" t="e">
        <f t="shared" si="26"/>
        <v>#N/A</v>
      </c>
      <c r="CJ20" s="51" t="e">
        <f t="shared" si="27"/>
        <v>#N/A</v>
      </c>
      <c r="CK20" s="21">
        <v>0</v>
      </c>
      <c r="CL20" s="2">
        <v>0</v>
      </c>
      <c r="CM20" s="55">
        <f t="shared" si="34"/>
        <v>0</v>
      </c>
      <c r="CN20" s="56" t="e" cm="1">
        <f t="array" ref="CN20">_xlfn.IFS(AND(CH20="contributo Fascia 1",(CI20*CL20)&gt;=2000), 2000, IF(CH20="contributo Fascia 2",(CI20*CL20)&gt;=1500), 1500, IF(CH20="contributo Fascia 1",(CI20*CL20)&lt;2000),(CI20*CL20), IF(CH20="contributo Fascia 2",(CI20*CL20)&lt;1500),(CI20*CL20), IF(CH20="ISEE non ammissibile",(CI20*CL20)=0),0, IF(CH20="alloggio non assegnabile", (CI20*CL20)=0),0, IF(CH20="contributo non applicabile",(CI20*CL20)=0),0)</f>
        <v>#N/A</v>
      </c>
      <c r="CO20" s="78" t="e" cm="1">
        <f t="array" ref="CO20">_xlfn.IFS(AND(CH20="contributo Fascia 1",(CK20*CL20)&gt;2000), 2000-CN20, IF(CH20="contributo Fascia 2",(CK20*CL20)&gt;1500), 1500-CN20, IF(CH20="contributo Fascia 1",(CK20*CL20)&lt;2000),2000-(CK20*CL20), IF(CH20="contributo Fascia 2",(CK20*CL20)&lt;1500),1500-(CK20*CL20), IF(CH20="ISEE non ammissibile",(CK20*CL20)=0),0, IF(CH20="alloggio non assegnabile", (CK20*CL20)=0),0, IF(CH20="contributo non applicabile",(CK20*CL20)=0),0)</f>
        <v>#N/A</v>
      </c>
    </row>
    <row r="21" spans="1:93" x14ac:dyDescent="0.25">
      <c r="A21" s="65"/>
      <c r="B21" s="20">
        <v>0</v>
      </c>
      <c r="C21" s="92">
        <f t="shared" si="0"/>
        <v>0</v>
      </c>
      <c r="D21" s="2"/>
      <c r="E21" s="2"/>
      <c r="F21" s="2"/>
      <c r="G21" s="2"/>
      <c r="H21" s="2"/>
      <c r="I21" s="74"/>
      <c r="J21" s="77">
        <v>0</v>
      </c>
      <c r="K21" s="53" t="str" cm="1">
        <f t="array" ref="K21">_xlfn.IFS(AND(J21&gt;9360, J21&lt;=20000), "FASCIA 1",IF(J21&gt;20000, J21&lt;=35000), "FASCIA 2", OR(J21&lt;=9360, J21&gt;35000), "ISEE non ammissibile")</f>
        <v>ISEE non ammissibile</v>
      </c>
      <c r="L21" s="5">
        <v>0</v>
      </c>
      <c r="M21" s="54" t="str">
        <f t="shared" si="1"/>
        <v>ND</v>
      </c>
      <c r="N21" s="62" t="str" cm="1">
        <f t="array" ref="N21">_xlfn.IFS(AND(K21="FASCIA 1",M21&gt;30%), "alloggio non assegnabile", IF(K21="FASCIA 2",M21&gt;40%), "alloggio non assegnabile", IF(K21="FASCIA 1", M21&lt;=15%), "contributo non applicabile", IF(K21="FASCIA 2", M21&lt;=20%), "contributo non applicabile", IF(K21="FASCIA 1", M21 &gt;15%), "contributo Fascia 1", IF(K21="FASCIA 2", M21&gt;20%), "contributo Fascia 2", IF(K21="ISEE non ammissibile",L21&gt;=0), "ISEE non ammissibile")</f>
        <v>ISEE non ammissibile</v>
      </c>
      <c r="O21" s="63">
        <f t="shared" si="2"/>
        <v>0</v>
      </c>
      <c r="P21" s="51" t="str">
        <f t="shared" si="3"/>
        <v>verificato</v>
      </c>
      <c r="Q21" s="21">
        <v>0</v>
      </c>
      <c r="R21" s="2">
        <v>0</v>
      </c>
      <c r="S21" s="55">
        <f t="shared" si="29"/>
        <v>0</v>
      </c>
      <c r="T21" s="56" cm="1">
        <f t="array" ref="T21">_xlfn.IFS(AND(N21="contributo Fascia 1",(O21*R21)&gt;=2000), 2000, IF(N21="contributo Fascia 2",(O21*R21)&gt;=1500), 1500, IF(N21="contributo Fascia 1",(O21*R21)&lt;2000),(O21*R21), IF(N21="contributo Fascia 2",(O21*R21)&lt;1500),(O21*R21), IF(N21="ISEE non ammissibile",(O21*R21)=0),0, IF(N21="alloggio non assegnabile", (O21*R21)=0),0, IF(N21="contributo non applicabile",(O21*R21)=0),0)</f>
        <v>0</v>
      </c>
      <c r="U21" s="78" cm="1">
        <f t="array" ref="U21">_xlfn.IFS(AND(N21="contributo Fascia 1",(Q21*R21)&gt;2000), 2000-T21, IF(N21="contributo Fascia 2",(Q21*R21)&gt;1500), 1500-T21, IF(N21="contributo Fascia 1",(Q21*R21)&lt;2000),2000-(Q21*R21), IF(N21="contributo Fascia 2",(Q21*R21)&lt;1500),1500-(Q21*R21), IF(N21="ISEE non ammissibile",(Q21*R21)=0),0, IF(N21="alloggio non assegnabile", (Q21*R21)=0),0, IF(N21="contributo non applicabile",(Q21*R21)=0),0)</f>
        <v>0</v>
      </c>
      <c r="V21" s="77">
        <v>0</v>
      </c>
      <c r="W21" s="53" t="e" cm="1">
        <f t="array" ref="W21">_xlfn.IFS(AND(V21&gt;9360, V21&lt;=20000), "FASCIA 1",IF(V21&gt;20000, V21&lt;=35000), "FASCIA 2")</f>
        <v>#N/A</v>
      </c>
      <c r="X21" s="5">
        <v>0</v>
      </c>
      <c r="Y21" s="54" t="str">
        <f t="shared" si="5"/>
        <v>ND</v>
      </c>
      <c r="Z21" s="62" t="e" cm="1">
        <f t="array" ref="Z21">_xlfn.IFS(IF(W21="FASCIA 1", Y21&lt;=15%), "contributo non applicabile", IF(W21="FASCIA 2", Y21&lt;=20%), "contributo non applicabile", IF(W21="FASCIA 1", Y21 &gt;15%), "contributo Fascia 1", IF(W21="FASCIA 2", Y21&gt;20%), "contributo Fascia 2", IF(W21="ISEE non ammissibile",X21&gt;=0), "ISEE non ammissibile")</f>
        <v>#N/A</v>
      </c>
      <c r="AA21" s="63" t="e">
        <f t="shared" si="6"/>
        <v>#N/A</v>
      </c>
      <c r="AB21" s="51" t="e">
        <f t="shared" si="7"/>
        <v>#N/A</v>
      </c>
      <c r="AC21" s="21">
        <v>0</v>
      </c>
      <c r="AD21" s="2">
        <v>0</v>
      </c>
      <c r="AE21" s="55">
        <f t="shared" si="8"/>
        <v>0</v>
      </c>
      <c r="AF21" s="56" t="e" cm="1">
        <f t="array" ref="AF21">_xlfn.IFS(AND(Z21="contributo Fascia 1",(AA21*AD21)&gt;=2000), 2000, IF(Z21="contributo Fascia 2",(AA21*AD21)&gt;=1500), 1500, IF(Z21="contributo Fascia 1",(AA21*AD21)&lt;2000),(AA21*AD21), IF(Z21="contributo Fascia 2",(AA21*AD21)&lt;1500),(AA21*AD21), IF(Z21="ISEE non ammissibile",(AA21*AD21)=0),0, IF(Z21="alloggio non assegnabile", (AA21*AD21)=0),0, IF(Z21="contributo non applicabile",(AA21*AD21)=0),0)</f>
        <v>#N/A</v>
      </c>
      <c r="AG21" s="78" t="e" cm="1">
        <f t="array" ref="AG21">_xlfn.IFS(AND(Z21="contributo Fascia 1",(AC21*AD21)&gt;2000), 2000-AF21, IF(Z21="contributo Fascia 2",(AC21*AD21)&gt;1500), 1500-AF21, IF(Z21="contributo Fascia 1",(AC21*AD21)&lt;2000),2000-(AC21*AD21), IF(Z21="contributo Fascia 2",(AC21*AD21)&lt;1500),1500-(AC21*AD21), IF(Z21="ISEE non ammissibile",(AC21*AD21)=0),0, IF(Z21="alloggio non assegnabile", (AC21*AD21)=0),0, IF(Z21="contributo non applicabile",(AC21*AD21)=0),0)</f>
        <v>#N/A</v>
      </c>
      <c r="AH21" s="75">
        <v>0</v>
      </c>
      <c r="AI21" s="53" t="e" cm="1">
        <f t="array" ref="AI21">_xlfn.IFS(AND(AH21&gt;9360, AH21&lt;=20000), "FASCIA 1",IF(AH21&gt;20000, AH21&lt;=35000), "FASCIA 2")</f>
        <v>#N/A</v>
      </c>
      <c r="AJ21" s="5">
        <v>0</v>
      </c>
      <c r="AK21" s="54" t="str">
        <f t="shared" si="9"/>
        <v>ND</v>
      </c>
      <c r="AL21" s="62" t="e" cm="1">
        <f t="array" ref="AL21">_xlfn.IFS(IF(AI21="FASCIA 1", AK21&lt;=15%), "contributo non applicabile", IF(AI21="FASCIA 2", AK21&lt;=20%), "contributo non applicabile", IF(AI21="FASCIA 1", AK21 &gt;15%), "contributo Fascia 1", IF(AI21="FASCIA 2", AK21&gt;20%), "contributo Fascia 2", IF(AI21="ISEE non ammissibile",AJ21&gt;=0), "ISEE non ammissibile")</f>
        <v>#N/A</v>
      </c>
      <c r="AM21" s="51" t="e">
        <f t="shared" si="10"/>
        <v>#N/A</v>
      </c>
      <c r="AN21" s="51" t="e">
        <f t="shared" si="11"/>
        <v>#N/A</v>
      </c>
      <c r="AO21" s="21">
        <v>0</v>
      </c>
      <c r="AP21" s="2">
        <v>0</v>
      </c>
      <c r="AQ21" s="55">
        <f t="shared" si="30"/>
        <v>0</v>
      </c>
      <c r="AR21" s="56" t="e" cm="1">
        <f t="array" ref="AR21">_xlfn.IFS(AND(AL21="contributo Fascia 1",(AM21*AP21)&gt;=2000), 2000, IF(AL21="contributo Fascia 2",(AM21*AP21)&gt;=1500), 1500, IF(AL21="contributo Fascia 1",(AM21*AP21)&lt;2000),(AM21*AP21), IF(AL21="contributo Fascia 2",(AM21*AP21)&lt;1500),(AM21*AP21), IF(AL21="ISEE non ammissibile",(AM21*AP21)=0),0, IF(AL21="alloggio non assegnabile", (AM21*AP21)=0),0, IF(AL21="contributo non applicabile",(AM21*AP21)=0),0)</f>
        <v>#N/A</v>
      </c>
      <c r="AS21" s="78" t="e" cm="1">
        <f t="array" ref="AS21">_xlfn.IFS(AND(AL21="contributo Fascia 1",(AO21*AP21)&gt;2000), 2000-AR21, IF(AL21="contributo Fascia 2",(AO21*AP21)&gt;1500), 1500-AR21, IF(AL21="contributo Fascia 1",(AO21*AP21)&lt;2000),2000-(AO21*AP21), IF(AL21="contributo Fascia 2",(AO21*AP21)&lt;1500),1500-(AO21*AP21), IF(AL21="ISEE non ammissibile",(AO21*AP21)=0),0, IF(AL21="alloggio non assegnabile", (AO21*AP21)=0),0, IF(AL21="contributo non applicabile",(AO21*AP21)=0),0)</f>
        <v>#N/A</v>
      </c>
      <c r="AT21" s="77">
        <v>0</v>
      </c>
      <c r="AU21" s="53" t="e" cm="1">
        <f t="array" ref="AU21">_xlfn.IFS(AND(AT21&gt;9360, AT21&lt;=20000), "FASCIA 1",IF(AT21&gt;20000, AT21&lt;=35000), "FASCIA 2")</f>
        <v>#N/A</v>
      </c>
      <c r="AV21" s="5">
        <v>0</v>
      </c>
      <c r="AW21" s="54" t="str">
        <f t="shared" si="13"/>
        <v>ND</v>
      </c>
      <c r="AX21" s="62" t="e" cm="1">
        <f t="array" ref="AX21">_xlfn.IFS(IF(AU21="FASCIA 1", AW21&lt;=15%), "contributo non applicabile", IF(AU21="FASCIA 2", AW21&lt;=20%), "contributo non applicabile", IF(AU21="FASCIA 1", AW21 &gt;15%), "contributo Fascia 1", IF(AU21="FASCIA 2", AW21&gt;20%), "contributo Fascia 2", IF(AU21="ISEE non ammissibile",AV21&gt;=0), "ISEE non ammissibile")</f>
        <v>#N/A</v>
      </c>
      <c r="AY21" s="63" t="e">
        <f t="shared" si="14"/>
        <v>#N/A</v>
      </c>
      <c r="AZ21" s="51" t="e">
        <f t="shared" si="15"/>
        <v>#N/A</v>
      </c>
      <c r="BA21" s="21">
        <v>0</v>
      </c>
      <c r="BB21" s="2">
        <v>0</v>
      </c>
      <c r="BC21" s="55">
        <f t="shared" si="31"/>
        <v>0</v>
      </c>
      <c r="BD21" s="56" t="e" cm="1">
        <f t="array" ref="BD21">_xlfn.IFS(AND(AX21="contributo Fascia 1",(AY21*BB21)&gt;=2000), 2000, IF(AX21="contributo Fascia 2",(AY21*BB21)&gt;=1500), 1500, IF(AX21="contributo Fascia 1",(AY21*BB21)&lt;2000),(AY21*BB21), IF(AX21="contributo Fascia 2",(AY21*BB21)&lt;1500),(AY21*BB21), IF(AX21="ISEE non ammissibile",(AY21*BB21)=0),0, IF(AX21="alloggio non assegnabile", (AY21*BB21)=0),0, IF(AX21="contributo non applicabile",(AY21*BB21)=0),0)</f>
        <v>#N/A</v>
      </c>
      <c r="BE21" s="78" t="e" cm="1">
        <f t="array" ref="BE21">_xlfn.IFS(AND(AX21="contributo Fascia 1",(BA21*BB21)&gt;2000), 2000-BD21, IF(AX21="contributo Fascia 2",(BA21*BB21)&gt;1500), 1500-BD21, IF(AX21="contributo Fascia 1",(BA21*BB21)&lt;2000),2000-(BA21*BB21), IF(AX21="contributo Fascia 2",(BA21*BB21)&lt;1500),1500-(BA21*BB21), IF(AX21="ISEE non ammissibile",(BA21*BB21)=0),0, IF(AX21="alloggio non assegnabile", (BA21*BB21)=0),0, IF(AX21="contributo non applicabile",(BA21*BB21)=0),0)</f>
        <v>#N/A</v>
      </c>
      <c r="BF21" s="75">
        <v>0</v>
      </c>
      <c r="BG21" s="53" t="e" cm="1">
        <f t="array" ref="BG21">_xlfn.IFS(AND(BF21&gt;9360, BF21&lt;=20000), "FASCIA 1",IF(BF21&gt;20000, BF21&lt;=35000), "FASCIA 2")</f>
        <v>#N/A</v>
      </c>
      <c r="BH21" s="5">
        <v>0</v>
      </c>
      <c r="BI21" s="54" t="str">
        <f t="shared" si="17"/>
        <v>ND</v>
      </c>
      <c r="BJ21" s="62" t="e" cm="1">
        <f t="array" ref="BJ21">_xlfn.IFS(IF(BG21="FASCIA 1", BI21&lt;=15%), "contributo non applicabile", IF(BG21="FASCIA 2", BI21&lt;=20%), "contributo non applicabile", IF(BG21="FASCIA 1", BI21 &gt;15%), "contributo Fascia 1", IF(BG21="FASCIA 2", BI21&gt;20%), "contributo Fascia 2", IF(BG21="ISEE non ammissibile",BH21&gt;=0), "ISEE non ammissibile")</f>
        <v>#N/A</v>
      </c>
      <c r="BK21" s="63" t="e">
        <f t="shared" si="18"/>
        <v>#N/A</v>
      </c>
      <c r="BL21" s="51" t="e">
        <f t="shared" si="19"/>
        <v>#N/A</v>
      </c>
      <c r="BM21" s="21">
        <v>0</v>
      </c>
      <c r="BN21" s="2">
        <v>0</v>
      </c>
      <c r="BO21" s="55">
        <f t="shared" si="32"/>
        <v>0</v>
      </c>
      <c r="BP21" s="56" t="e" cm="1">
        <f t="array" ref="BP21">_xlfn.IFS(AND(BJ21="contributo Fascia 1",(BK21*BN21)&gt;=2000), 2000, IF(BJ21="contributo Fascia 2",(BK21*BN21)&gt;=1500), 1500, IF(BJ21="contributo Fascia 1",(BK21*BN21)&lt;2000),(BK21*BN21), IF(BJ21="contributo Fascia 2",(BK21*BN21)&lt;1500),(BK21*BN21), IF(BJ21="ISEE non ammissibile",(BK21*BN21)=0),0, IF(BJ21="alloggio non assegnabile", (BK21*BN21)=0),0, IF(BJ21="contributo non applicabile",(BK21*BN21)=0),0)</f>
        <v>#N/A</v>
      </c>
      <c r="BQ21" s="78" t="e" cm="1">
        <f t="array" ref="BQ21">_xlfn.IFS(AND(BJ21="contributo Fascia 1",(BM21*BN21)&gt;2000), 2000-BP21, IF(BJ21="contributo Fascia 2",(BM21*BN21)&gt;1500), 1500-BP21, IF(BJ21="contributo Fascia 1",(BM21*BN21)&lt;2000),2000-(BM21*BN21), IF(BJ21="contributo Fascia 2",(BM21*BN21)&lt;1500),1500-(BM21*BN21), IF(BJ21="ISEE non ammissibile",(BM21*BN21)=0),0, IF(BJ21="alloggio non assegnabile", (BM21*BN21)=0),0, IF(BJ21="contributo non applicabile",(BM21*BN21)=0),0)</f>
        <v>#N/A</v>
      </c>
      <c r="BR21" s="77">
        <v>0</v>
      </c>
      <c r="BS21" s="53" t="e" cm="1">
        <f t="array" ref="BS21">_xlfn.IFS(AND(BR21&gt;9360, BR21&lt;=20000), "FASCIA 1",IF(BR21&gt;20000, BR21&lt;=35000), "FASCIA 2")</f>
        <v>#N/A</v>
      </c>
      <c r="BT21" s="5">
        <v>0</v>
      </c>
      <c r="BU21" s="54" t="str">
        <f t="shared" si="21"/>
        <v>ND</v>
      </c>
      <c r="BV21" s="62" t="e" cm="1">
        <f t="array" ref="BV21">_xlfn.IFS(IF(BS21="FASCIA 1", BU21&lt;=15%), "contributo non applicabile", IF(BS21="FASCIA 2", BU21&lt;=20%), "contributo non applicabile", IF(BS21="FASCIA 1", BU21 &gt;15%), "contributo Fascia 1", IF(BS21="FASCIA 2", BU21&gt;20%), "contributo Fascia 2", IF(BS21="ISEE non ammissibile",BT21&gt;=0), "ISEE non ammissibile")</f>
        <v>#N/A</v>
      </c>
      <c r="BW21" s="63" t="e">
        <f t="shared" si="22"/>
        <v>#N/A</v>
      </c>
      <c r="BX21" s="51" t="e">
        <f t="shared" si="23"/>
        <v>#N/A</v>
      </c>
      <c r="BY21" s="21">
        <v>0</v>
      </c>
      <c r="BZ21" s="2">
        <v>0</v>
      </c>
      <c r="CA21" s="55">
        <f t="shared" si="33"/>
        <v>0</v>
      </c>
      <c r="CB21" s="56" t="e" cm="1">
        <f t="array" ref="CB21">_xlfn.IFS(AND(BV21="contributo Fascia 1",(BW21*BZ21)&gt;=2000), 2000, IF(BV21="contributo Fascia 2",(BW21*BZ21)&gt;=1500), 1500, IF(BV21="contributo Fascia 1",(BW21*BZ21)&lt;2000),(BW21*BZ21), IF(BV21="contributo Fascia 2",(BW21*BZ21)&lt;1500),(BW21*BZ21), IF(BV21="ISEE non ammissibile",(BW21*BZ21)=0),0, IF(BV21="alloggio non assegnabile", (BW21*BZ21)=0),0, IF(BV21="contributo non applicabile",(BW21*BZ21)=0),0)</f>
        <v>#N/A</v>
      </c>
      <c r="CC21" s="78" t="e" cm="1">
        <f t="array" ref="CC21">_xlfn.IFS(AND(BV21="contributo Fascia 1",(BY21*BZ21)&gt;2000), 2000-CB21, IF(BV21="contributo Fascia 2",(BY21*BZ21)&gt;1500), 1500-CB21, IF(BV21="contributo Fascia 1",(BY21*BZ21)&lt;2000),2000-(BY21*BZ21), IF(BV21="contributo Fascia 2",(BY21*BZ21)&lt;1500),1500-(BY21*BZ21), IF(BV21="ISEE non ammissibile",(BY21*BZ21)=0),0, IF(BV21="alloggio non assegnabile", (BY21*BZ21)=0),0, IF(BV21="contributo non applicabile",(BY21*BZ21)=0),0)</f>
        <v>#N/A</v>
      </c>
      <c r="CD21" s="75">
        <v>0</v>
      </c>
      <c r="CE21" s="53" t="e" cm="1">
        <f t="array" ref="CE21">_xlfn.IFS(AND(CD21&gt;9360, CD21&lt;=20000), "FASCIA 1",IF(CD21&gt;20000, CD21&lt;=35000), "FASCIA 2")</f>
        <v>#N/A</v>
      </c>
      <c r="CF21" s="5">
        <v>0</v>
      </c>
      <c r="CG21" s="54" t="str">
        <f t="shared" si="25"/>
        <v>ND</v>
      </c>
      <c r="CH21" s="62" t="e" cm="1">
        <f t="array" ref="CH21">_xlfn.IFS(IF(CE21="FASCIA 1", CG21&lt;=15%), "contributo non applicabile", IF(CE21="FASCIA 2", CG21&lt;=20%), "contributo non applicabile", IF(CE21="FASCIA 1", CG21 &gt;15%), "contributo Fascia 1", IF(CE21="FASCIA 2", CG21&gt;20%), "contributo Fascia 2", IF(CE21="ISEE non ammissibile",CF21&gt;=0), "ISEE non ammissibile")</f>
        <v>#N/A</v>
      </c>
      <c r="CI21" s="63" t="e">
        <f t="shared" si="26"/>
        <v>#N/A</v>
      </c>
      <c r="CJ21" s="51" t="e">
        <f t="shared" si="27"/>
        <v>#N/A</v>
      </c>
      <c r="CK21" s="21">
        <v>0</v>
      </c>
      <c r="CL21" s="2">
        <v>0</v>
      </c>
      <c r="CM21" s="55">
        <f t="shared" si="34"/>
        <v>0</v>
      </c>
      <c r="CN21" s="56" t="e" cm="1">
        <f t="array" ref="CN21">_xlfn.IFS(AND(CH21="contributo Fascia 1",(CI21*CL21)&gt;=2000), 2000, IF(CH21="contributo Fascia 2",(CI21*CL21)&gt;=1500), 1500, IF(CH21="contributo Fascia 1",(CI21*CL21)&lt;2000),(CI21*CL21), IF(CH21="contributo Fascia 2",(CI21*CL21)&lt;1500),(CI21*CL21), IF(CH21="ISEE non ammissibile",(CI21*CL21)=0),0, IF(CH21="alloggio non assegnabile", (CI21*CL21)=0),0, IF(CH21="contributo non applicabile",(CI21*CL21)=0),0)</f>
        <v>#N/A</v>
      </c>
      <c r="CO21" s="78" t="e" cm="1">
        <f t="array" ref="CO21">_xlfn.IFS(AND(CH21="contributo Fascia 1",(CK21*CL21)&gt;2000), 2000-CN21, IF(CH21="contributo Fascia 2",(CK21*CL21)&gt;1500), 1500-CN21, IF(CH21="contributo Fascia 1",(CK21*CL21)&lt;2000),2000-(CK21*CL21), IF(CH21="contributo Fascia 2",(CK21*CL21)&lt;1500),1500-(CK21*CL21), IF(CH21="ISEE non ammissibile",(CK21*CL21)=0),0, IF(CH21="alloggio non assegnabile", (CK21*CL21)=0),0, IF(CH21="contributo non applicabile",(CK21*CL21)=0),0)</f>
        <v>#N/A</v>
      </c>
    </row>
    <row r="22" spans="1:93" x14ac:dyDescent="0.25">
      <c r="A22" s="65"/>
      <c r="B22" s="20">
        <v>0</v>
      </c>
      <c r="C22" s="92">
        <f t="shared" si="0"/>
        <v>0</v>
      </c>
      <c r="D22" s="2"/>
      <c r="E22" s="2"/>
      <c r="F22" s="2"/>
      <c r="G22" s="2"/>
      <c r="H22" s="2"/>
      <c r="I22" s="74"/>
      <c r="J22" s="77">
        <v>0</v>
      </c>
      <c r="K22" s="53" t="str" cm="1">
        <f t="array" ref="K22">_xlfn.IFS(AND(J22&gt;9360, J22&lt;=20000), "FASCIA 1",IF(J22&gt;20000, J22&lt;=35000), "FASCIA 2", OR(J22&lt;=9360, J22&gt;35000), "ISEE non ammissibile")</f>
        <v>ISEE non ammissibile</v>
      </c>
      <c r="L22" s="5">
        <v>0</v>
      </c>
      <c r="M22" s="54" t="str">
        <f t="shared" si="1"/>
        <v>ND</v>
      </c>
      <c r="N22" s="62" t="str" cm="1">
        <f t="array" ref="N22">_xlfn.IFS(AND(K22="FASCIA 1",M22&gt;30%), "alloggio non assegnabile", IF(K22="FASCIA 2",M22&gt;40%), "alloggio non assegnabile", IF(K22="FASCIA 1", M22&lt;=15%), "contributo non applicabile", IF(K22="FASCIA 2", M22&lt;=20%), "contributo non applicabile", IF(K22="FASCIA 1", M22 &gt;15%), "contributo Fascia 1", IF(K22="FASCIA 2", M22&gt;20%), "contributo Fascia 2", IF(K22="ISEE non ammissibile",L22&gt;=0), "ISEE non ammissibile")</f>
        <v>ISEE non ammissibile</v>
      </c>
      <c r="O22" s="63">
        <f t="shared" si="2"/>
        <v>0</v>
      </c>
      <c r="P22" s="51" t="str">
        <f t="shared" si="3"/>
        <v>verificato</v>
      </c>
      <c r="Q22" s="21">
        <v>0</v>
      </c>
      <c r="R22" s="2">
        <v>0</v>
      </c>
      <c r="S22" s="55">
        <f t="shared" si="29"/>
        <v>0</v>
      </c>
      <c r="T22" s="56" cm="1">
        <f t="array" ref="T22">_xlfn.IFS(AND(N22="contributo Fascia 1",(O22*R22)&gt;=2000), 2000, IF(N22="contributo Fascia 2",(O22*R22)&gt;=1500), 1500, IF(N22="contributo Fascia 1",(O22*R22)&lt;2000),(O22*R22), IF(N22="contributo Fascia 2",(O22*R22)&lt;1500),(O22*R22), IF(N22="ISEE non ammissibile",(O22*R22)=0),0, IF(N22="alloggio non assegnabile", (O22*R22)=0),0, IF(N22="contributo non applicabile",(O22*R22)=0),0)</f>
        <v>0</v>
      </c>
      <c r="U22" s="78" cm="1">
        <f t="array" ref="U22">_xlfn.IFS(AND(N22="contributo Fascia 1",(Q22*R22)&gt;2000), 2000-T22, IF(N22="contributo Fascia 2",(Q22*R22)&gt;1500), 1500-T22, IF(N22="contributo Fascia 1",(Q22*R22)&lt;2000),2000-(Q22*R22), IF(N22="contributo Fascia 2",(Q22*R22)&lt;1500),1500-(Q22*R22), IF(N22="ISEE non ammissibile",(Q22*R22)=0),0, IF(N22="alloggio non assegnabile", (Q22*R22)=0),0, IF(N22="contributo non applicabile",(Q22*R22)=0),0)</f>
        <v>0</v>
      </c>
      <c r="V22" s="77">
        <v>0</v>
      </c>
      <c r="W22" s="53" t="e" cm="1">
        <f t="array" ref="W22">_xlfn.IFS(AND(V22&gt;9360, V22&lt;=20000), "FASCIA 1",IF(V22&gt;20000, V22&lt;=35000), "FASCIA 2")</f>
        <v>#N/A</v>
      </c>
      <c r="X22" s="5">
        <v>0</v>
      </c>
      <c r="Y22" s="54" t="str">
        <f t="shared" si="5"/>
        <v>ND</v>
      </c>
      <c r="Z22" s="62" t="e" cm="1">
        <f t="array" ref="Z22">_xlfn.IFS(IF(W22="FASCIA 1", Y22&lt;=15%), "contributo non applicabile", IF(W22="FASCIA 2", Y22&lt;=20%), "contributo non applicabile", IF(W22="FASCIA 1", Y22 &gt;15%), "contributo Fascia 1", IF(W22="FASCIA 2", Y22&gt;20%), "contributo Fascia 2", IF(W22="ISEE non ammissibile",X22&gt;=0), "ISEE non ammissibile")</f>
        <v>#N/A</v>
      </c>
      <c r="AA22" s="63" t="e">
        <f t="shared" si="6"/>
        <v>#N/A</v>
      </c>
      <c r="AB22" s="51" t="e">
        <f t="shared" si="7"/>
        <v>#N/A</v>
      </c>
      <c r="AC22" s="21">
        <v>0</v>
      </c>
      <c r="AD22" s="2">
        <v>0</v>
      </c>
      <c r="AE22" s="55">
        <f t="shared" si="8"/>
        <v>0</v>
      </c>
      <c r="AF22" s="56" t="e" cm="1">
        <f t="array" ref="AF22">_xlfn.IFS(AND(Z22="contributo Fascia 1",(AA22*AD22)&gt;=2000), 2000, IF(Z22="contributo Fascia 2",(AA22*AD22)&gt;=1500), 1500, IF(Z22="contributo Fascia 1",(AA22*AD22)&lt;2000),(AA22*AD22), IF(Z22="contributo Fascia 2",(AA22*AD22)&lt;1500),(AA22*AD22), IF(Z22="ISEE non ammissibile",(AA22*AD22)=0),0, IF(Z22="alloggio non assegnabile", (AA22*AD22)=0),0, IF(Z22="contributo non applicabile",(AA22*AD22)=0),0)</f>
        <v>#N/A</v>
      </c>
      <c r="AG22" s="78" t="e" cm="1">
        <f t="array" ref="AG22">_xlfn.IFS(AND(Z22="contributo Fascia 1",(AC22*AD22)&gt;2000), 2000-AF22, IF(Z22="contributo Fascia 2",(AC22*AD22)&gt;1500), 1500-AF22, IF(Z22="contributo Fascia 1",(AC22*AD22)&lt;2000),2000-(AC22*AD22), IF(Z22="contributo Fascia 2",(AC22*AD22)&lt;1500),1500-(AC22*AD22), IF(Z22="ISEE non ammissibile",(AC22*AD22)=0),0, IF(Z22="alloggio non assegnabile", (AC22*AD22)=0),0, IF(Z22="contributo non applicabile",(AC22*AD22)=0),0)</f>
        <v>#N/A</v>
      </c>
      <c r="AH22" s="75">
        <v>0</v>
      </c>
      <c r="AI22" s="53" t="e" cm="1">
        <f t="array" ref="AI22">_xlfn.IFS(AND(AH22&gt;9360, AH22&lt;=20000), "FASCIA 1",IF(AH22&gt;20000, AH22&lt;=35000), "FASCIA 2")</f>
        <v>#N/A</v>
      </c>
      <c r="AJ22" s="5">
        <v>0</v>
      </c>
      <c r="AK22" s="54" t="str">
        <f t="shared" si="9"/>
        <v>ND</v>
      </c>
      <c r="AL22" s="62" t="e" cm="1">
        <f t="array" ref="AL22">_xlfn.IFS(IF(AI22="FASCIA 1", AK22&lt;=15%), "contributo non applicabile", IF(AI22="FASCIA 2", AK22&lt;=20%), "contributo non applicabile", IF(AI22="FASCIA 1", AK22 &gt;15%), "contributo Fascia 1", IF(AI22="FASCIA 2", AK22&gt;20%), "contributo Fascia 2", IF(AI22="ISEE non ammissibile",AJ22&gt;=0), "ISEE non ammissibile")</f>
        <v>#N/A</v>
      </c>
      <c r="AM22" s="51" t="e">
        <f t="shared" si="10"/>
        <v>#N/A</v>
      </c>
      <c r="AN22" s="51" t="e">
        <f t="shared" si="11"/>
        <v>#N/A</v>
      </c>
      <c r="AO22" s="21">
        <v>0</v>
      </c>
      <c r="AP22" s="2">
        <v>0</v>
      </c>
      <c r="AQ22" s="55">
        <f t="shared" si="30"/>
        <v>0</v>
      </c>
      <c r="AR22" s="56" t="e" cm="1">
        <f t="array" ref="AR22">_xlfn.IFS(AND(AL22="contributo Fascia 1",(AM22*AP22)&gt;=2000), 2000, IF(AL22="contributo Fascia 2",(AM22*AP22)&gt;=1500), 1500, IF(AL22="contributo Fascia 1",(AM22*AP22)&lt;2000),(AM22*AP22), IF(AL22="contributo Fascia 2",(AM22*AP22)&lt;1500),(AM22*AP22), IF(AL22="ISEE non ammissibile",(AM22*AP22)=0),0, IF(AL22="alloggio non assegnabile", (AM22*AP22)=0),0, IF(AL22="contributo non applicabile",(AM22*AP22)=0),0)</f>
        <v>#N/A</v>
      </c>
      <c r="AS22" s="78" t="e" cm="1">
        <f t="array" ref="AS22">_xlfn.IFS(AND(AL22="contributo Fascia 1",(AO22*AP22)&gt;2000), 2000-AR22, IF(AL22="contributo Fascia 2",(AO22*AP22)&gt;1500), 1500-AR22, IF(AL22="contributo Fascia 1",(AO22*AP22)&lt;2000),2000-(AO22*AP22), IF(AL22="contributo Fascia 2",(AO22*AP22)&lt;1500),1500-(AO22*AP22), IF(AL22="ISEE non ammissibile",(AO22*AP22)=0),0, IF(AL22="alloggio non assegnabile", (AO22*AP22)=0),0, IF(AL22="contributo non applicabile",(AO22*AP22)=0),0)</f>
        <v>#N/A</v>
      </c>
      <c r="AT22" s="77">
        <v>0</v>
      </c>
      <c r="AU22" s="53" t="e" cm="1">
        <f t="array" ref="AU22">_xlfn.IFS(AND(AT22&gt;9360, AT22&lt;=20000), "FASCIA 1",IF(AT22&gt;20000, AT22&lt;=35000), "FASCIA 2")</f>
        <v>#N/A</v>
      </c>
      <c r="AV22" s="5">
        <v>0</v>
      </c>
      <c r="AW22" s="54" t="str">
        <f t="shared" si="13"/>
        <v>ND</v>
      </c>
      <c r="AX22" s="62" t="e" cm="1">
        <f t="array" ref="AX22">_xlfn.IFS(IF(AU22="FASCIA 1", AW22&lt;=15%), "contributo non applicabile", IF(AU22="FASCIA 2", AW22&lt;=20%), "contributo non applicabile", IF(AU22="FASCIA 1", AW22 &gt;15%), "contributo Fascia 1", IF(AU22="FASCIA 2", AW22&gt;20%), "contributo Fascia 2", IF(AU22="ISEE non ammissibile",AV22&gt;=0), "ISEE non ammissibile")</f>
        <v>#N/A</v>
      </c>
      <c r="AY22" s="63" t="e">
        <f t="shared" si="14"/>
        <v>#N/A</v>
      </c>
      <c r="AZ22" s="51" t="e">
        <f t="shared" si="15"/>
        <v>#N/A</v>
      </c>
      <c r="BA22" s="21">
        <v>0</v>
      </c>
      <c r="BB22" s="2">
        <v>0</v>
      </c>
      <c r="BC22" s="55">
        <f t="shared" si="31"/>
        <v>0</v>
      </c>
      <c r="BD22" s="56" t="e" cm="1">
        <f t="array" ref="BD22">_xlfn.IFS(AND(AX22="contributo Fascia 1",(AY22*BB22)&gt;=2000), 2000, IF(AX22="contributo Fascia 2",(AY22*BB22)&gt;=1500), 1500, IF(AX22="contributo Fascia 1",(AY22*BB22)&lt;2000),(AY22*BB22), IF(AX22="contributo Fascia 2",(AY22*BB22)&lt;1500),(AY22*BB22), IF(AX22="ISEE non ammissibile",(AY22*BB22)=0),0, IF(AX22="alloggio non assegnabile", (AY22*BB22)=0),0, IF(AX22="contributo non applicabile",(AY22*BB22)=0),0)</f>
        <v>#N/A</v>
      </c>
      <c r="BE22" s="78" t="e" cm="1">
        <f t="array" ref="BE22">_xlfn.IFS(AND(AX22="contributo Fascia 1",(BA22*BB22)&gt;2000), 2000-BD22, IF(AX22="contributo Fascia 2",(BA22*BB22)&gt;1500), 1500-BD22, IF(AX22="contributo Fascia 1",(BA22*BB22)&lt;2000),2000-(BA22*BB22), IF(AX22="contributo Fascia 2",(BA22*BB22)&lt;1500),1500-(BA22*BB22), IF(AX22="ISEE non ammissibile",(BA22*BB22)=0),0, IF(AX22="alloggio non assegnabile", (BA22*BB22)=0),0, IF(AX22="contributo non applicabile",(BA22*BB22)=0),0)</f>
        <v>#N/A</v>
      </c>
      <c r="BF22" s="75">
        <v>0</v>
      </c>
      <c r="BG22" s="53" t="e" cm="1">
        <f t="array" ref="BG22">_xlfn.IFS(AND(BF22&gt;9360, BF22&lt;=20000), "FASCIA 1",IF(BF22&gt;20000, BF22&lt;=35000), "FASCIA 2")</f>
        <v>#N/A</v>
      </c>
      <c r="BH22" s="5">
        <v>0</v>
      </c>
      <c r="BI22" s="54" t="str">
        <f t="shared" si="17"/>
        <v>ND</v>
      </c>
      <c r="BJ22" s="62" t="e" cm="1">
        <f t="array" ref="BJ22">_xlfn.IFS(IF(BG22="FASCIA 1", BI22&lt;=15%), "contributo non applicabile", IF(BG22="FASCIA 2", BI22&lt;=20%), "contributo non applicabile", IF(BG22="FASCIA 1", BI22 &gt;15%), "contributo Fascia 1", IF(BG22="FASCIA 2", BI22&gt;20%), "contributo Fascia 2", IF(BG22="ISEE non ammissibile",BH22&gt;=0), "ISEE non ammissibile")</f>
        <v>#N/A</v>
      </c>
      <c r="BK22" s="63" t="e">
        <f t="shared" si="18"/>
        <v>#N/A</v>
      </c>
      <c r="BL22" s="51" t="e">
        <f t="shared" si="19"/>
        <v>#N/A</v>
      </c>
      <c r="BM22" s="21">
        <v>0</v>
      </c>
      <c r="BN22" s="2">
        <v>0</v>
      </c>
      <c r="BO22" s="55">
        <f t="shared" si="32"/>
        <v>0</v>
      </c>
      <c r="BP22" s="56" t="e" cm="1">
        <f t="array" ref="BP22">_xlfn.IFS(AND(BJ22="contributo Fascia 1",(BK22*BN22)&gt;=2000), 2000, IF(BJ22="contributo Fascia 2",(BK22*BN22)&gt;=1500), 1500, IF(BJ22="contributo Fascia 1",(BK22*BN22)&lt;2000),(BK22*BN22), IF(BJ22="contributo Fascia 2",(BK22*BN22)&lt;1500),(BK22*BN22), IF(BJ22="ISEE non ammissibile",(BK22*BN22)=0),0, IF(BJ22="alloggio non assegnabile", (BK22*BN22)=0),0, IF(BJ22="contributo non applicabile",(BK22*BN22)=0),0)</f>
        <v>#N/A</v>
      </c>
      <c r="BQ22" s="78" t="e" cm="1">
        <f t="array" ref="BQ22">_xlfn.IFS(AND(BJ22="contributo Fascia 1",(BM22*BN22)&gt;2000), 2000-BP22, IF(BJ22="contributo Fascia 2",(BM22*BN22)&gt;1500), 1500-BP22, IF(BJ22="contributo Fascia 1",(BM22*BN22)&lt;2000),2000-(BM22*BN22), IF(BJ22="contributo Fascia 2",(BM22*BN22)&lt;1500),1500-(BM22*BN22), IF(BJ22="ISEE non ammissibile",(BM22*BN22)=0),0, IF(BJ22="alloggio non assegnabile", (BM22*BN22)=0),0, IF(BJ22="contributo non applicabile",(BM22*BN22)=0),0)</f>
        <v>#N/A</v>
      </c>
      <c r="BR22" s="77">
        <v>0</v>
      </c>
      <c r="BS22" s="53" t="e" cm="1">
        <f t="array" ref="BS22">_xlfn.IFS(AND(BR22&gt;9360, BR22&lt;=20000), "FASCIA 1",IF(BR22&gt;20000, BR22&lt;=35000), "FASCIA 2")</f>
        <v>#N/A</v>
      </c>
      <c r="BT22" s="5">
        <v>0</v>
      </c>
      <c r="BU22" s="54" t="str">
        <f t="shared" si="21"/>
        <v>ND</v>
      </c>
      <c r="BV22" s="62" t="e" cm="1">
        <f t="array" ref="BV22">_xlfn.IFS(IF(BS22="FASCIA 1", BU22&lt;=15%), "contributo non applicabile", IF(BS22="FASCIA 2", BU22&lt;=20%), "contributo non applicabile", IF(BS22="FASCIA 1", BU22 &gt;15%), "contributo Fascia 1", IF(BS22="FASCIA 2", BU22&gt;20%), "contributo Fascia 2", IF(BS22="ISEE non ammissibile",BT22&gt;=0), "ISEE non ammissibile")</f>
        <v>#N/A</v>
      </c>
      <c r="BW22" s="63" t="e">
        <f t="shared" si="22"/>
        <v>#N/A</v>
      </c>
      <c r="BX22" s="51" t="e">
        <f t="shared" si="23"/>
        <v>#N/A</v>
      </c>
      <c r="BY22" s="21">
        <v>0</v>
      </c>
      <c r="BZ22" s="2">
        <v>0</v>
      </c>
      <c r="CA22" s="55">
        <f t="shared" si="33"/>
        <v>0</v>
      </c>
      <c r="CB22" s="56" t="e" cm="1">
        <f t="array" ref="CB22">_xlfn.IFS(AND(BV22="contributo Fascia 1",(BW22*BZ22)&gt;=2000), 2000, IF(BV22="contributo Fascia 2",(BW22*BZ22)&gt;=1500), 1500, IF(BV22="contributo Fascia 1",(BW22*BZ22)&lt;2000),(BW22*BZ22), IF(BV22="contributo Fascia 2",(BW22*BZ22)&lt;1500),(BW22*BZ22), IF(BV22="ISEE non ammissibile",(BW22*BZ22)=0),0, IF(BV22="alloggio non assegnabile", (BW22*BZ22)=0),0, IF(BV22="contributo non applicabile",(BW22*BZ22)=0),0)</f>
        <v>#N/A</v>
      </c>
      <c r="CC22" s="78" t="e" cm="1">
        <f t="array" ref="CC22">_xlfn.IFS(AND(BV22="contributo Fascia 1",(BY22*BZ22)&gt;2000), 2000-CB22, IF(BV22="contributo Fascia 2",(BY22*BZ22)&gt;1500), 1500-CB22, IF(BV22="contributo Fascia 1",(BY22*BZ22)&lt;2000),2000-(BY22*BZ22), IF(BV22="contributo Fascia 2",(BY22*BZ22)&lt;1500),1500-(BY22*BZ22), IF(BV22="ISEE non ammissibile",(BY22*BZ22)=0),0, IF(BV22="alloggio non assegnabile", (BY22*BZ22)=0),0, IF(BV22="contributo non applicabile",(BY22*BZ22)=0),0)</f>
        <v>#N/A</v>
      </c>
      <c r="CD22" s="75">
        <v>0</v>
      </c>
      <c r="CE22" s="53" t="e" cm="1">
        <f t="array" ref="CE22">_xlfn.IFS(AND(CD22&gt;9360, CD22&lt;=20000), "FASCIA 1",IF(CD22&gt;20000, CD22&lt;=35000), "FASCIA 2")</f>
        <v>#N/A</v>
      </c>
      <c r="CF22" s="5">
        <v>0</v>
      </c>
      <c r="CG22" s="54" t="str">
        <f t="shared" si="25"/>
        <v>ND</v>
      </c>
      <c r="CH22" s="62" t="e" cm="1">
        <f t="array" ref="CH22">_xlfn.IFS(IF(CE22="FASCIA 1", CG22&lt;=15%), "contributo non applicabile", IF(CE22="FASCIA 2", CG22&lt;=20%), "contributo non applicabile", IF(CE22="FASCIA 1", CG22 &gt;15%), "contributo Fascia 1", IF(CE22="FASCIA 2", CG22&gt;20%), "contributo Fascia 2", IF(CE22="ISEE non ammissibile",CF22&gt;=0), "ISEE non ammissibile")</f>
        <v>#N/A</v>
      </c>
      <c r="CI22" s="63" t="e">
        <f t="shared" si="26"/>
        <v>#N/A</v>
      </c>
      <c r="CJ22" s="51" t="e">
        <f t="shared" si="27"/>
        <v>#N/A</v>
      </c>
      <c r="CK22" s="21">
        <v>0</v>
      </c>
      <c r="CL22" s="2">
        <v>0</v>
      </c>
      <c r="CM22" s="55">
        <f t="shared" si="34"/>
        <v>0</v>
      </c>
      <c r="CN22" s="56" t="e" cm="1">
        <f t="array" ref="CN22">_xlfn.IFS(AND(CH22="contributo Fascia 1",(CI22*CL22)&gt;=2000), 2000, IF(CH22="contributo Fascia 2",(CI22*CL22)&gt;=1500), 1500, IF(CH22="contributo Fascia 1",(CI22*CL22)&lt;2000),(CI22*CL22), IF(CH22="contributo Fascia 2",(CI22*CL22)&lt;1500),(CI22*CL22), IF(CH22="ISEE non ammissibile",(CI22*CL22)=0),0, IF(CH22="alloggio non assegnabile", (CI22*CL22)=0),0, IF(CH22="contributo non applicabile",(CI22*CL22)=0),0)</f>
        <v>#N/A</v>
      </c>
      <c r="CO22" s="78" t="e" cm="1">
        <f t="array" ref="CO22">_xlfn.IFS(AND(CH22="contributo Fascia 1",(CK22*CL22)&gt;2000), 2000-CN22, IF(CH22="contributo Fascia 2",(CK22*CL22)&gt;1500), 1500-CN22, IF(CH22="contributo Fascia 1",(CK22*CL22)&lt;2000),2000-(CK22*CL22), IF(CH22="contributo Fascia 2",(CK22*CL22)&lt;1500),1500-(CK22*CL22), IF(CH22="ISEE non ammissibile",(CK22*CL22)=0),0, IF(CH22="alloggio non assegnabile", (CK22*CL22)=0),0, IF(CH22="contributo non applicabile",(CK22*CL22)=0),0)</f>
        <v>#N/A</v>
      </c>
    </row>
    <row r="23" spans="1:93" x14ac:dyDescent="0.25">
      <c r="A23" s="65"/>
      <c r="B23" s="20">
        <v>0</v>
      </c>
      <c r="C23" s="92">
        <f t="shared" si="0"/>
        <v>0</v>
      </c>
      <c r="D23" s="2"/>
      <c r="E23" s="2"/>
      <c r="F23" s="2"/>
      <c r="G23" s="2"/>
      <c r="H23" s="2"/>
      <c r="I23" s="74"/>
      <c r="J23" s="77">
        <v>0</v>
      </c>
      <c r="K23" s="53" t="str" cm="1">
        <f t="array" ref="K23">_xlfn.IFS(AND(J23&gt;9360, J23&lt;=20000), "FASCIA 1",IF(J23&gt;20000, J23&lt;=35000), "FASCIA 2", OR(J23&lt;=9360, J23&gt;35000), "ISEE non ammissibile")</f>
        <v>ISEE non ammissibile</v>
      </c>
      <c r="L23" s="5">
        <v>0</v>
      </c>
      <c r="M23" s="54" t="str">
        <f t="shared" si="1"/>
        <v>ND</v>
      </c>
      <c r="N23" s="62" t="str" cm="1">
        <f t="array" ref="N23">_xlfn.IFS(AND(K23="FASCIA 1",M23&gt;30%), "alloggio non assegnabile", IF(K23="FASCIA 2",M23&gt;40%), "alloggio non assegnabile", IF(K23="FASCIA 1", M23&lt;=15%), "contributo non applicabile", IF(K23="FASCIA 2", M23&lt;=20%), "contributo non applicabile", IF(K23="FASCIA 1", M23 &gt;15%), "contributo Fascia 1", IF(K23="FASCIA 2", M23&gt;20%), "contributo Fascia 2", IF(K23="ISEE non ammissibile",L23&gt;=0), "ISEE non ammissibile")</f>
        <v>ISEE non ammissibile</v>
      </c>
      <c r="O23" s="63">
        <f t="shared" si="2"/>
        <v>0</v>
      </c>
      <c r="P23" s="51" t="str">
        <f t="shared" si="3"/>
        <v>verificato</v>
      </c>
      <c r="Q23" s="21">
        <v>0</v>
      </c>
      <c r="R23" s="2">
        <v>0</v>
      </c>
      <c r="S23" s="55">
        <f t="shared" si="29"/>
        <v>0</v>
      </c>
      <c r="T23" s="56" cm="1">
        <f t="array" ref="T23">_xlfn.IFS(AND(N23="contributo Fascia 1",(O23*R23)&gt;=2000), 2000, IF(N23="contributo Fascia 2",(O23*R23)&gt;=1500), 1500, IF(N23="contributo Fascia 1",(O23*R23)&lt;2000),(O23*R23), IF(N23="contributo Fascia 2",(O23*R23)&lt;1500),(O23*R23), IF(N23="ISEE non ammissibile",(O23*R23)=0),0, IF(N23="alloggio non assegnabile", (O23*R23)=0),0, IF(N23="contributo non applicabile",(O23*R23)=0),0)</f>
        <v>0</v>
      </c>
      <c r="U23" s="78" cm="1">
        <f t="array" ref="U23">_xlfn.IFS(AND(N23="contributo Fascia 1",(Q23*R23)&gt;2000), 2000-T23, IF(N23="contributo Fascia 2",(Q23*R23)&gt;1500), 1500-T23, IF(N23="contributo Fascia 1",(Q23*R23)&lt;2000),2000-(Q23*R23), IF(N23="contributo Fascia 2",(Q23*R23)&lt;1500),1500-(Q23*R23), IF(N23="ISEE non ammissibile",(Q23*R23)=0),0, IF(N23="alloggio non assegnabile", (Q23*R23)=0),0, IF(N23="contributo non applicabile",(Q23*R23)=0),0)</f>
        <v>0</v>
      </c>
      <c r="V23" s="77">
        <v>0</v>
      </c>
      <c r="W23" s="53" t="e" cm="1">
        <f t="array" ref="W23">_xlfn.IFS(AND(V23&gt;9360, V23&lt;=20000), "FASCIA 1",IF(V23&gt;20000, V23&lt;=35000), "FASCIA 2")</f>
        <v>#N/A</v>
      </c>
      <c r="X23" s="5">
        <v>0</v>
      </c>
      <c r="Y23" s="54" t="str">
        <f t="shared" si="5"/>
        <v>ND</v>
      </c>
      <c r="Z23" s="62" t="e" cm="1">
        <f t="array" ref="Z23">_xlfn.IFS(IF(W23="FASCIA 1", Y23&lt;=15%), "contributo non applicabile", IF(W23="FASCIA 2", Y23&lt;=20%), "contributo non applicabile", IF(W23="FASCIA 1", Y23 &gt;15%), "contributo Fascia 1", IF(W23="FASCIA 2", Y23&gt;20%), "contributo Fascia 2", IF(W23="ISEE non ammissibile",X23&gt;=0), "ISEE non ammissibile")</f>
        <v>#N/A</v>
      </c>
      <c r="AA23" s="63" t="e">
        <f t="shared" si="6"/>
        <v>#N/A</v>
      </c>
      <c r="AB23" s="51" t="e">
        <f t="shared" si="7"/>
        <v>#N/A</v>
      </c>
      <c r="AC23" s="21">
        <v>0</v>
      </c>
      <c r="AD23" s="2">
        <v>0</v>
      </c>
      <c r="AE23" s="55">
        <f t="shared" si="8"/>
        <v>0</v>
      </c>
      <c r="AF23" s="56" t="e" cm="1">
        <f t="array" ref="AF23">_xlfn.IFS(AND(Z23="contributo Fascia 1",(AA23*AD23)&gt;=2000), 2000, IF(Z23="contributo Fascia 2",(AA23*AD23)&gt;=1500), 1500, IF(Z23="contributo Fascia 1",(AA23*AD23)&lt;2000),(AA23*AD23), IF(Z23="contributo Fascia 2",(AA23*AD23)&lt;1500),(AA23*AD23), IF(Z23="ISEE non ammissibile",(AA23*AD23)=0),0, IF(Z23="alloggio non assegnabile", (AA23*AD23)=0),0, IF(Z23="contributo non applicabile",(AA23*AD23)=0),0)</f>
        <v>#N/A</v>
      </c>
      <c r="AG23" s="78" t="e" cm="1">
        <f t="array" ref="AG23">_xlfn.IFS(AND(Z23="contributo Fascia 1",(AC23*AD23)&gt;2000), 2000-AF23, IF(Z23="contributo Fascia 2",(AC23*AD23)&gt;1500), 1500-AF23, IF(Z23="contributo Fascia 1",(AC23*AD23)&lt;2000),2000-(AC23*AD23), IF(Z23="contributo Fascia 2",(AC23*AD23)&lt;1500),1500-(AC23*AD23), IF(Z23="ISEE non ammissibile",(AC23*AD23)=0),0, IF(Z23="alloggio non assegnabile", (AC23*AD23)=0),0, IF(Z23="contributo non applicabile",(AC23*AD23)=0),0)</f>
        <v>#N/A</v>
      </c>
      <c r="AH23" s="75">
        <v>0</v>
      </c>
      <c r="AI23" s="53" t="e" cm="1">
        <f t="array" ref="AI23">_xlfn.IFS(AND(AH23&gt;9360, AH23&lt;=20000), "FASCIA 1",IF(AH23&gt;20000, AH23&lt;=35000), "FASCIA 2")</f>
        <v>#N/A</v>
      </c>
      <c r="AJ23" s="5">
        <v>0</v>
      </c>
      <c r="AK23" s="54" t="str">
        <f t="shared" si="9"/>
        <v>ND</v>
      </c>
      <c r="AL23" s="62" t="e" cm="1">
        <f t="array" ref="AL23">_xlfn.IFS(IF(AI23="FASCIA 1", AK23&lt;=15%), "contributo non applicabile", IF(AI23="FASCIA 2", AK23&lt;=20%), "contributo non applicabile", IF(AI23="FASCIA 1", AK23 &gt;15%), "contributo Fascia 1", IF(AI23="FASCIA 2", AK23&gt;20%), "contributo Fascia 2", IF(AI23="ISEE non ammissibile",AJ23&gt;=0), "ISEE non ammissibile")</f>
        <v>#N/A</v>
      </c>
      <c r="AM23" s="51" t="e">
        <f t="shared" si="10"/>
        <v>#N/A</v>
      </c>
      <c r="AN23" s="51" t="e">
        <f t="shared" si="11"/>
        <v>#N/A</v>
      </c>
      <c r="AO23" s="21">
        <v>0</v>
      </c>
      <c r="AP23" s="2">
        <v>0</v>
      </c>
      <c r="AQ23" s="55">
        <f t="shared" si="30"/>
        <v>0</v>
      </c>
      <c r="AR23" s="56" t="e" cm="1">
        <f t="array" ref="AR23">_xlfn.IFS(AND(AL23="contributo Fascia 1",(AM23*AP23)&gt;=2000), 2000, IF(AL23="contributo Fascia 2",(AM23*AP23)&gt;=1500), 1500, IF(AL23="contributo Fascia 1",(AM23*AP23)&lt;2000),(AM23*AP23), IF(AL23="contributo Fascia 2",(AM23*AP23)&lt;1500),(AM23*AP23), IF(AL23="ISEE non ammissibile",(AM23*AP23)=0),0, IF(AL23="alloggio non assegnabile", (AM23*AP23)=0),0, IF(AL23="contributo non applicabile",(AM23*AP23)=0),0)</f>
        <v>#N/A</v>
      </c>
      <c r="AS23" s="78" t="e" cm="1">
        <f t="array" ref="AS23">_xlfn.IFS(AND(AL23="contributo Fascia 1",(AO23*AP23)&gt;2000), 2000-AR23, IF(AL23="contributo Fascia 2",(AO23*AP23)&gt;1500), 1500-AR23, IF(AL23="contributo Fascia 1",(AO23*AP23)&lt;2000),2000-(AO23*AP23), IF(AL23="contributo Fascia 2",(AO23*AP23)&lt;1500),1500-(AO23*AP23), IF(AL23="ISEE non ammissibile",(AO23*AP23)=0),0, IF(AL23="alloggio non assegnabile", (AO23*AP23)=0),0, IF(AL23="contributo non applicabile",(AO23*AP23)=0),0)</f>
        <v>#N/A</v>
      </c>
      <c r="AT23" s="77">
        <v>0</v>
      </c>
      <c r="AU23" s="53" t="e" cm="1">
        <f t="array" ref="AU23">_xlfn.IFS(AND(AT23&gt;9360, AT23&lt;=20000), "FASCIA 1",IF(AT23&gt;20000, AT23&lt;=35000), "FASCIA 2")</f>
        <v>#N/A</v>
      </c>
      <c r="AV23" s="5">
        <v>0</v>
      </c>
      <c r="AW23" s="54" t="str">
        <f t="shared" si="13"/>
        <v>ND</v>
      </c>
      <c r="AX23" s="62" t="e" cm="1">
        <f t="array" ref="AX23">_xlfn.IFS(IF(AU23="FASCIA 1", AW23&lt;=15%), "contributo non applicabile", IF(AU23="FASCIA 2", AW23&lt;=20%), "contributo non applicabile", IF(AU23="FASCIA 1", AW23 &gt;15%), "contributo Fascia 1", IF(AU23="FASCIA 2", AW23&gt;20%), "contributo Fascia 2", IF(AU23="ISEE non ammissibile",AV23&gt;=0), "ISEE non ammissibile")</f>
        <v>#N/A</v>
      </c>
      <c r="AY23" s="63" t="e">
        <f t="shared" si="14"/>
        <v>#N/A</v>
      </c>
      <c r="AZ23" s="51" t="e">
        <f t="shared" si="15"/>
        <v>#N/A</v>
      </c>
      <c r="BA23" s="21">
        <v>0</v>
      </c>
      <c r="BB23" s="2">
        <v>0</v>
      </c>
      <c r="BC23" s="55">
        <f t="shared" si="31"/>
        <v>0</v>
      </c>
      <c r="BD23" s="56" t="e" cm="1">
        <f t="array" ref="BD23">_xlfn.IFS(AND(AX23="contributo Fascia 1",(AY23*BB23)&gt;=2000), 2000, IF(AX23="contributo Fascia 2",(AY23*BB23)&gt;=1500), 1500, IF(AX23="contributo Fascia 1",(AY23*BB23)&lt;2000),(AY23*BB23), IF(AX23="contributo Fascia 2",(AY23*BB23)&lt;1500),(AY23*BB23), IF(AX23="ISEE non ammissibile",(AY23*BB23)=0),0, IF(AX23="alloggio non assegnabile", (AY23*BB23)=0),0, IF(AX23="contributo non applicabile",(AY23*BB23)=0),0)</f>
        <v>#N/A</v>
      </c>
      <c r="BE23" s="78" t="e" cm="1">
        <f t="array" ref="BE23">_xlfn.IFS(AND(AX23="contributo Fascia 1",(BA23*BB23)&gt;2000), 2000-BD23, IF(AX23="contributo Fascia 2",(BA23*BB23)&gt;1500), 1500-BD23, IF(AX23="contributo Fascia 1",(BA23*BB23)&lt;2000),2000-(BA23*BB23), IF(AX23="contributo Fascia 2",(BA23*BB23)&lt;1500),1500-(BA23*BB23), IF(AX23="ISEE non ammissibile",(BA23*BB23)=0),0, IF(AX23="alloggio non assegnabile", (BA23*BB23)=0),0, IF(AX23="contributo non applicabile",(BA23*BB23)=0),0)</f>
        <v>#N/A</v>
      </c>
      <c r="BF23" s="75">
        <v>0</v>
      </c>
      <c r="BG23" s="53" t="e" cm="1">
        <f t="array" ref="BG23">_xlfn.IFS(AND(BF23&gt;9360, BF23&lt;=20000), "FASCIA 1",IF(BF23&gt;20000, BF23&lt;=35000), "FASCIA 2")</f>
        <v>#N/A</v>
      </c>
      <c r="BH23" s="5">
        <v>0</v>
      </c>
      <c r="BI23" s="54" t="str">
        <f t="shared" si="17"/>
        <v>ND</v>
      </c>
      <c r="BJ23" s="62" t="e" cm="1">
        <f t="array" ref="BJ23">_xlfn.IFS(IF(BG23="FASCIA 1", BI23&lt;=15%), "contributo non applicabile", IF(BG23="FASCIA 2", BI23&lt;=20%), "contributo non applicabile", IF(BG23="FASCIA 1", BI23 &gt;15%), "contributo Fascia 1", IF(BG23="FASCIA 2", BI23&gt;20%), "contributo Fascia 2", IF(BG23="ISEE non ammissibile",BH23&gt;=0), "ISEE non ammissibile")</f>
        <v>#N/A</v>
      </c>
      <c r="BK23" s="63" t="e">
        <f t="shared" si="18"/>
        <v>#N/A</v>
      </c>
      <c r="BL23" s="51" t="e">
        <f t="shared" si="19"/>
        <v>#N/A</v>
      </c>
      <c r="BM23" s="21">
        <v>0</v>
      </c>
      <c r="BN23" s="2">
        <v>0</v>
      </c>
      <c r="BO23" s="55">
        <f t="shared" si="32"/>
        <v>0</v>
      </c>
      <c r="BP23" s="56" t="e" cm="1">
        <f t="array" ref="BP23">_xlfn.IFS(AND(BJ23="contributo Fascia 1",(BK23*BN23)&gt;=2000), 2000, IF(BJ23="contributo Fascia 2",(BK23*BN23)&gt;=1500), 1500, IF(BJ23="contributo Fascia 1",(BK23*BN23)&lt;2000),(BK23*BN23), IF(BJ23="contributo Fascia 2",(BK23*BN23)&lt;1500),(BK23*BN23), IF(BJ23="ISEE non ammissibile",(BK23*BN23)=0),0, IF(BJ23="alloggio non assegnabile", (BK23*BN23)=0),0, IF(BJ23="contributo non applicabile",(BK23*BN23)=0),0)</f>
        <v>#N/A</v>
      </c>
      <c r="BQ23" s="78" t="e" cm="1">
        <f t="array" ref="BQ23">_xlfn.IFS(AND(BJ23="contributo Fascia 1",(BM23*BN23)&gt;2000), 2000-BP23, IF(BJ23="contributo Fascia 2",(BM23*BN23)&gt;1500), 1500-BP23, IF(BJ23="contributo Fascia 1",(BM23*BN23)&lt;2000),2000-(BM23*BN23), IF(BJ23="contributo Fascia 2",(BM23*BN23)&lt;1500),1500-(BM23*BN23), IF(BJ23="ISEE non ammissibile",(BM23*BN23)=0),0, IF(BJ23="alloggio non assegnabile", (BM23*BN23)=0),0, IF(BJ23="contributo non applicabile",(BM23*BN23)=0),0)</f>
        <v>#N/A</v>
      </c>
      <c r="BR23" s="77">
        <v>0</v>
      </c>
      <c r="BS23" s="53" t="e" cm="1">
        <f t="array" ref="BS23">_xlfn.IFS(AND(BR23&gt;9360, BR23&lt;=20000), "FASCIA 1",IF(BR23&gt;20000, BR23&lt;=35000), "FASCIA 2")</f>
        <v>#N/A</v>
      </c>
      <c r="BT23" s="5">
        <v>0</v>
      </c>
      <c r="BU23" s="54" t="str">
        <f t="shared" si="21"/>
        <v>ND</v>
      </c>
      <c r="BV23" s="62" t="e" cm="1">
        <f t="array" ref="BV23">_xlfn.IFS(IF(BS23="FASCIA 1", BU23&lt;=15%), "contributo non applicabile", IF(BS23="FASCIA 2", BU23&lt;=20%), "contributo non applicabile", IF(BS23="FASCIA 1", BU23 &gt;15%), "contributo Fascia 1", IF(BS23="FASCIA 2", BU23&gt;20%), "contributo Fascia 2", IF(BS23="ISEE non ammissibile",BT23&gt;=0), "ISEE non ammissibile")</f>
        <v>#N/A</v>
      </c>
      <c r="BW23" s="63" t="e">
        <f t="shared" si="22"/>
        <v>#N/A</v>
      </c>
      <c r="BX23" s="51" t="e">
        <f t="shared" si="23"/>
        <v>#N/A</v>
      </c>
      <c r="BY23" s="21">
        <v>0</v>
      </c>
      <c r="BZ23" s="2">
        <v>0</v>
      </c>
      <c r="CA23" s="55">
        <f t="shared" si="33"/>
        <v>0</v>
      </c>
      <c r="CB23" s="56" t="e" cm="1">
        <f t="array" ref="CB23">_xlfn.IFS(AND(BV23="contributo Fascia 1",(BW23*BZ23)&gt;=2000), 2000, IF(BV23="contributo Fascia 2",(BW23*BZ23)&gt;=1500), 1500, IF(BV23="contributo Fascia 1",(BW23*BZ23)&lt;2000),(BW23*BZ23), IF(BV23="contributo Fascia 2",(BW23*BZ23)&lt;1500),(BW23*BZ23), IF(BV23="ISEE non ammissibile",(BW23*BZ23)=0),0, IF(BV23="alloggio non assegnabile", (BW23*BZ23)=0),0, IF(BV23="contributo non applicabile",(BW23*BZ23)=0),0)</f>
        <v>#N/A</v>
      </c>
      <c r="CC23" s="78" t="e" cm="1">
        <f t="array" ref="CC23">_xlfn.IFS(AND(BV23="contributo Fascia 1",(BY23*BZ23)&gt;2000), 2000-CB23, IF(BV23="contributo Fascia 2",(BY23*BZ23)&gt;1500), 1500-CB23, IF(BV23="contributo Fascia 1",(BY23*BZ23)&lt;2000),2000-(BY23*BZ23), IF(BV23="contributo Fascia 2",(BY23*BZ23)&lt;1500),1500-(BY23*BZ23), IF(BV23="ISEE non ammissibile",(BY23*BZ23)=0),0, IF(BV23="alloggio non assegnabile", (BY23*BZ23)=0),0, IF(BV23="contributo non applicabile",(BY23*BZ23)=0),0)</f>
        <v>#N/A</v>
      </c>
      <c r="CD23" s="75">
        <v>0</v>
      </c>
      <c r="CE23" s="53" t="e" cm="1">
        <f t="array" ref="CE23">_xlfn.IFS(AND(CD23&gt;9360, CD23&lt;=20000), "FASCIA 1",IF(CD23&gt;20000, CD23&lt;=35000), "FASCIA 2")</f>
        <v>#N/A</v>
      </c>
      <c r="CF23" s="5">
        <v>0</v>
      </c>
      <c r="CG23" s="54" t="str">
        <f t="shared" si="25"/>
        <v>ND</v>
      </c>
      <c r="CH23" s="62" t="e" cm="1">
        <f t="array" ref="CH23">_xlfn.IFS(IF(CE23="FASCIA 1", CG23&lt;=15%), "contributo non applicabile", IF(CE23="FASCIA 2", CG23&lt;=20%), "contributo non applicabile", IF(CE23="FASCIA 1", CG23 &gt;15%), "contributo Fascia 1", IF(CE23="FASCIA 2", CG23&gt;20%), "contributo Fascia 2", IF(CE23="ISEE non ammissibile",CF23&gt;=0), "ISEE non ammissibile")</f>
        <v>#N/A</v>
      </c>
      <c r="CI23" s="63" t="e">
        <f t="shared" si="26"/>
        <v>#N/A</v>
      </c>
      <c r="CJ23" s="51" t="e">
        <f t="shared" si="27"/>
        <v>#N/A</v>
      </c>
      <c r="CK23" s="21">
        <v>0</v>
      </c>
      <c r="CL23" s="2">
        <v>0</v>
      </c>
      <c r="CM23" s="55">
        <f t="shared" si="34"/>
        <v>0</v>
      </c>
      <c r="CN23" s="56" t="e" cm="1">
        <f t="array" ref="CN23">_xlfn.IFS(AND(CH23="contributo Fascia 1",(CI23*CL23)&gt;=2000), 2000, IF(CH23="contributo Fascia 2",(CI23*CL23)&gt;=1500), 1500, IF(CH23="contributo Fascia 1",(CI23*CL23)&lt;2000),(CI23*CL23), IF(CH23="contributo Fascia 2",(CI23*CL23)&lt;1500),(CI23*CL23), IF(CH23="ISEE non ammissibile",(CI23*CL23)=0),0, IF(CH23="alloggio non assegnabile", (CI23*CL23)=0),0, IF(CH23="contributo non applicabile",(CI23*CL23)=0),0)</f>
        <v>#N/A</v>
      </c>
      <c r="CO23" s="78" t="e" cm="1">
        <f t="array" ref="CO23">_xlfn.IFS(AND(CH23="contributo Fascia 1",(CK23*CL23)&gt;2000), 2000-CN23, IF(CH23="contributo Fascia 2",(CK23*CL23)&gt;1500), 1500-CN23, IF(CH23="contributo Fascia 1",(CK23*CL23)&lt;2000),2000-(CK23*CL23), IF(CH23="contributo Fascia 2",(CK23*CL23)&lt;1500),1500-(CK23*CL23), IF(CH23="ISEE non ammissibile",(CK23*CL23)=0),0, IF(CH23="alloggio non assegnabile", (CK23*CL23)=0),0, IF(CH23="contributo non applicabile",(CK23*CL23)=0),0)</f>
        <v>#N/A</v>
      </c>
    </row>
    <row r="24" spans="1:93" x14ac:dyDescent="0.25">
      <c r="A24" s="65"/>
      <c r="B24" s="20">
        <v>0</v>
      </c>
      <c r="C24" s="92">
        <f t="shared" si="0"/>
        <v>0</v>
      </c>
      <c r="D24" s="2"/>
      <c r="E24" s="2"/>
      <c r="F24" s="2"/>
      <c r="G24" s="2"/>
      <c r="H24" s="2"/>
      <c r="I24" s="74"/>
      <c r="J24" s="77">
        <v>0</v>
      </c>
      <c r="K24" s="53" t="str" cm="1">
        <f t="array" ref="K24">_xlfn.IFS(AND(J24&gt;9360, J24&lt;=20000), "FASCIA 1",IF(J24&gt;20000, J24&lt;=35000), "FASCIA 2", OR(J24&lt;=9360, J24&gt;35000), "ISEE non ammissibile")</f>
        <v>ISEE non ammissibile</v>
      </c>
      <c r="L24" s="5">
        <v>0</v>
      </c>
      <c r="M24" s="54" t="str">
        <f t="shared" si="1"/>
        <v>ND</v>
      </c>
      <c r="N24" s="62" t="str" cm="1">
        <f t="array" ref="N24">_xlfn.IFS(AND(K24="FASCIA 1",M24&gt;30%), "alloggio non assegnabile", IF(K24="FASCIA 2",M24&gt;40%), "alloggio non assegnabile", IF(K24="FASCIA 1", M24&lt;=15%), "contributo non applicabile", IF(K24="FASCIA 2", M24&lt;=20%), "contributo non applicabile", IF(K24="FASCIA 1", M24 &gt;15%), "contributo Fascia 1", IF(K24="FASCIA 2", M24&gt;20%), "contributo Fascia 2", IF(K24="ISEE non ammissibile",L24&gt;=0), "ISEE non ammissibile")</f>
        <v>ISEE non ammissibile</v>
      </c>
      <c r="O24" s="63">
        <f t="shared" si="2"/>
        <v>0</v>
      </c>
      <c r="P24" s="51" t="str">
        <f t="shared" si="3"/>
        <v>verificato</v>
      </c>
      <c r="Q24" s="21">
        <v>0</v>
      </c>
      <c r="R24" s="2">
        <v>0</v>
      </c>
      <c r="S24" s="55">
        <f t="shared" si="29"/>
        <v>0</v>
      </c>
      <c r="T24" s="56" cm="1">
        <f t="array" ref="T24">_xlfn.IFS(AND(N24="contributo Fascia 1",(O24*R24)&gt;=2000), 2000, IF(N24="contributo Fascia 2",(O24*R24)&gt;=1500), 1500, IF(N24="contributo Fascia 1",(O24*R24)&lt;2000),(O24*R24), IF(N24="contributo Fascia 2",(O24*R24)&lt;1500),(O24*R24), IF(N24="ISEE non ammissibile",(O24*R24)=0),0, IF(N24="alloggio non assegnabile", (O24*R24)=0),0, IF(N24="contributo non applicabile",(O24*R24)=0),0)</f>
        <v>0</v>
      </c>
      <c r="U24" s="78" cm="1">
        <f t="array" ref="U24">_xlfn.IFS(AND(N24="contributo Fascia 1",(Q24*R24)&gt;2000), 2000-T24, IF(N24="contributo Fascia 2",(Q24*R24)&gt;1500), 1500-T24, IF(N24="contributo Fascia 1",(Q24*R24)&lt;2000),2000-(Q24*R24), IF(N24="contributo Fascia 2",(Q24*R24)&lt;1500),1500-(Q24*R24), IF(N24="ISEE non ammissibile",(Q24*R24)=0),0, IF(N24="alloggio non assegnabile", (Q24*R24)=0),0, IF(N24="contributo non applicabile",(Q24*R24)=0),0)</f>
        <v>0</v>
      </c>
      <c r="V24" s="77">
        <v>0</v>
      </c>
      <c r="W24" s="53" t="e" cm="1">
        <f t="array" ref="W24">_xlfn.IFS(AND(V24&gt;9360, V24&lt;=20000), "FASCIA 1",IF(V24&gt;20000, V24&lt;=35000), "FASCIA 2")</f>
        <v>#N/A</v>
      </c>
      <c r="X24" s="5">
        <v>0</v>
      </c>
      <c r="Y24" s="54" t="str">
        <f t="shared" si="5"/>
        <v>ND</v>
      </c>
      <c r="Z24" s="62" t="e" cm="1">
        <f t="array" ref="Z24">_xlfn.IFS(IF(W24="FASCIA 1", Y24&lt;=15%), "contributo non applicabile", IF(W24="FASCIA 2", Y24&lt;=20%), "contributo non applicabile", IF(W24="FASCIA 1", Y24 &gt;15%), "contributo Fascia 1", IF(W24="FASCIA 2", Y24&gt;20%), "contributo Fascia 2", IF(W24="ISEE non ammissibile",X24&gt;=0), "ISEE non ammissibile")</f>
        <v>#N/A</v>
      </c>
      <c r="AA24" s="63" t="e">
        <f t="shared" si="6"/>
        <v>#N/A</v>
      </c>
      <c r="AB24" s="51" t="e">
        <f t="shared" si="7"/>
        <v>#N/A</v>
      </c>
      <c r="AC24" s="21">
        <v>0</v>
      </c>
      <c r="AD24" s="2">
        <v>0</v>
      </c>
      <c r="AE24" s="55">
        <f t="shared" si="8"/>
        <v>0</v>
      </c>
      <c r="AF24" s="56" t="e" cm="1">
        <f t="array" ref="AF24">_xlfn.IFS(AND(Z24="contributo Fascia 1",(AA24*AD24)&gt;=2000), 2000, IF(Z24="contributo Fascia 2",(AA24*AD24)&gt;=1500), 1500, IF(Z24="contributo Fascia 1",(AA24*AD24)&lt;2000),(AA24*AD24), IF(Z24="contributo Fascia 2",(AA24*AD24)&lt;1500),(AA24*AD24), IF(Z24="ISEE non ammissibile",(AA24*AD24)=0),0, IF(Z24="alloggio non assegnabile", (AA24*AD24)=0),0, IF(Z24="contributo non applicabile",(AA24*AD24)=0),0)</f>
        <v>#N/A</v>
      </c>
      <c r="AG24" s="78" t="e" cm="1">
        <f t="array" ref="AG24">_xlfn.IFS(AND(Z24="contributo Fascia 1",(AC24*AD24)&gt;2000), 2000-AF24, IF(Z24="contributo Fascia 2",(AC24*AD24)&gt;1500), 1500-AF24, IF(Z24="contributo Fascia 1",(AC24*AD24)&lt;2000),2000-(AC24*AD24), IF(Z24="contributo Fascia 2",(AC24*AD24)&lt;1500),1500-(AC24*AD24), IF(Z24="ISEE non ammissibile",(AC24*AD24)=0),0, IF(Z24="alloggio non assegnabile", (AC24*AD24)=0),0, IF(Z24="contributo non applicabile",(AC24*AD24)=0),0)</f>
        <v>#N/A</v>
      </c>
      <c r="AH24" s="75">
        <v>0</v>
      </c>
      <c r="AI24" s="53" t="e" cm="1">
        <f t="array" ref="AI24">_xlfn.IFS(AND(AH24&gt;9360, AH24&lt;=20000), "FASCIA 1",IF(AH24&gt;20000, AH24&lt;=35000), "FASCIA 2")</f>
        <v>#N/A</v>
      </c>
      <c r="AJ24" s="5">
        <v>0</v>
      </c>
      <c r="AK24" s="54" t="str">
        <f t="shared" si="9"/>
        <v>ND</v>
      </c>
      <c r="AL24" s="62" t="e" cm="1">
        <f t="array" ref="AL24">_xlfn.IFS(IF(AI24="FASCIA 1", AK24&lt;=15%), "contributo non applicabile", IF(AI24="FASCIA 2", AK24&lt;=20%), "contributo non applicabile", IF(AI24="FASCIA 1", AK24 &gt;15%), "contributo Fascia 1", IF(AI24="FASCIA 2", AK24&gt;20%), "contributo Fascia 2", IF(AI24="ISEE non ammissibile",AJ24&gt;=0), "ISEE non ammissibile")</f>
        <v>#N/A</v>
      </c>
      <c r="AM24" s="51" t="e">
        <f t="shared" si="10"/>
        <v>#N/A</v>
      </c>
      <c r="AN24" s="51" t="e">
        <f t="shared" si="11"/>
        <v>#N/A</v>
      </c>
      <c r="AO24" s="21">
        <v>0</v>
      </c>
      <c r="AP24" s="2">
        <v>0</v>
      </c>
      <c r="AQ24" s="55">
        <f t="shared" si="30"/>
        <v>0</v>
      </c>
      <c r="AR24" s="56" t="e" cm="1">
        <f t="array" ref="AR24">_xlfn.IFS(AND(AL24="contributo Fascia 1",(AM24*AP24)&gt;=2000), 2000, IF(AL24="contributo Fascia 2",(AM24*AP24)&gt;=1500), 1500, IF(AL24="contributo Fascia 1",(AM24*AP24)&lt;2000),(AM24*AP24), IF(AL24="contributo Fascia 2",(AM24*AP24)&lt;1500),(AM24*AP24), IF(AL24="ISEE non ammissibile",(AM24*AP24)=0),0, IF(AL24="alloggio non assegnabile", (AM24*AP24)=0),0, IF(AL24="contributo non applicabile",(AM24*AP24)=0),0)</f>
        <v>#N/A</v>
      </c>
      <c r="AS24" s="78" t="e" cm="1">
        <f t="array" ref="AS24">_xlfn.IFS(AND(AL24="contributo Fascia 1",(AO24*AP24)&gt;2000), 2000-AR24, IF(AL24="contributo Fascia 2",(AO24*AP24)&gt;1500), 1500-AR24, IF(AL24="contributo Fascia 1",(AO24*AP24)&lt;2000),2000-(AO24*AP24), IF(AL24="contributo Fascia 2",(AO24*AP24)&lt;1500),1500-(AO24*AP24), IF(AL24="ISEE non ammissibile",(AO24*AP24)=0),0, IF(AL24="alloggio non assegnabile", (AO24*AP24)=0),0, IF(AL24="contributo non applicabile",(AO24*AP24)=0),0)</f>
        <v>#N/A</v>
      </c>
      <c r="AT24" s="77">
        <v>0</v>
      </c>
      <c r="AU24" s="53" t="e" cm="1">
        <f t="array" ref="AU24">_xlfn.IFS(AND(AT24&gt;9360, AT24&lt;=20000), "FASCIA 1",IF(AT24&gt;20000, AT24&lt;=35000), "FASCIA 2")</f>
        <v>#N/A</v>
      </c>
      <c r="AV24" s="5">
        <v>0</v>
      </c>
      <c r="AW24" s="54" t="str">
        <f t="shared" si="13"/>
        <v>ND</v>
      </c>
      <c r="AX24" s="62" t="e" cm="1">
        <f t="array" ref="AX24">_xlfn.IFS(IF(AU24="FASCIA 1", AW24&lt;=15%), "contributo non applicabile", IF(AU24="FASCIA 2", AW24&lt;=20%), "contributo non applicabile", IF(AU24="FASCIA 1", AW24 &gt;15%), "contributo Fascia 1", IF(AU24="FASCIA 2", AW24&gt;20%), "contributo Fascia 2", IF(AU24="ISEE non ammissibile",AV24&gt;=0), "ISEE non ammissibile")</f>
        <v>#N/A</v>
      </c>
      <c r="AY24" s="63" t="e">
        <f t="shared" si="14"/>
        <v>#N/A</v>
      </c>
      <c r="AZ24" s="51" t="e">
        <f t="shared" si="15"/>
        <v>#N/A</v>
      </c>
      <c r="BA24" s="21">
        <v>0</v>
      </c>
      <c r="BB24" s="2">
        <v>0</v>
      </c>
      <c r="BC24" s="55">
        <f t="shared" si="31"/>
        <v>0</v>
      </c>
      <c r="BD24" s="56" t="e" cm="1">
        <f t="array" ref="BD24">_xlfn.IFS(AND(AX24="contributo Fascia 1",(AY24*BB24)&gt;=2000), 2000, IF(AX24="contributo Fascia 2",(AY24*BB24)&gt;=1500), 1500, IF(AX24="contributo Fascia 1",(AY24*BB24)&lt;2000),(AY24*BB24), IF(AX24="contributo Fascia 2",(AY24*BB24)&lt;1500),(AY24*BB24), IF(AX24="ISEE non ammissibile",(AY24*BB24)=0),0, IF(AX24="alloggio non assegnabile", (AY24*BB24)=0),0, IF(AX24="contributo non applicabile",(AY24*BB24)=0),0)</f>
        <v>#N/A</v>
      </c>
      <c r="BE24" s="78" t="e" cm="1">
        <f t="array" ref="BE24">_xlfn.IFS(AND(AX24="contributo Fascia 1",(BA24*BB24)&gt;2000), 2000-BD24, IF(AX24="contributo Fascia 2",(BA24*BB24)&gt;1500), 1500-BD24, IF(AX24="contributo Fascia 1",(BA24*BB24)&lt;2000),2000-(BA24*BB24), IF(AX24="contributo Fascia 2",(BA24*BB24)&lt;1500),1500-(BA24*BB24), IF(AX24="ISEE non ammissibile",(BA24*BB24)=0),0, IF(AX24="alloggio non assegnabile", (BA24*BB24)=0),0, IF(AX24="contributo non applicabile",(BA24*BB24)=0),0)</f>
        <v>#N/A</v>
      </c>
      <c r="BF24" s="75">
        <v>0</v>
      </c>
      <c r="BG24" s="53" t="e" cm="1">
        <f t="array" ref="BG24">_xlfn.IFS(AND(BF24&gt;9360, BF24&lt;=20000), "FASCIA 1",IF(BF24&gt;20000, BF24&lt;=35000), "FASCIA 2")</f>
        <v>#N/A</v>
      </c>
      <c r="BH24" s="5">
        <v>0</v>
      </c>
      <c r="BI24" s="54" t="str">
        <f t="shared" si="17"/>
        <v>ND</v>
      </c>
      <c r="BJ24" s="62" t="e" cm="1">
        <f t="array" ref="BJ24">_xlfn.IFS(IF(BG24="FASCIA 1", BI24&lt;=15%), "contributo non applicabile", IF(BG24="FASCIA 2", BI24&lt;=20%), "contributo non applicabile", IF(BG24="FASCIA 1", BI24 &gt;15%), "contributo Fascia 1", IF(BG24="FASCIA 2", BI24&gt;20%), "contributo Fascia 2", IF(BG24="ISEE non ammissibile",BH24&gt;=0), "ISEE non ammissibile")</f>
        <v>#N/A</v>
      </c>
      <c r="BK24" s="63" t="e">
        <f t="shared" si="18"/>
        <v>#N/A</v>
      </c>
      <c r="BL24" s="51" t="e">
        <f t="shared" si="19"/>
        <v>#N/A</v>
      </c>
      <c r="BM24" s="21">
        <v>0</v>
      </c>
      <c r="BN24" s="2">
        <v>0</v>
      </c>
      <c r="BO24" s="55">
        <f t="shared" si="32"/>
        <v>0</v>
      </c>
      <c r="BP24" s="56" t="e" cm="1">
        <f t="array" ref="BP24">_xlfn.IFS(AND(BJ24="contributo Fascia 1",(BK24*BN24)&gt;=2000), 2000, IF(BJ24="contributo Fascia 2",(BK24*BN24)&gt;=1500), 1500, IF(BJ24="contributo Fascia 1",(BK24*BN24)&lt;2000),(BK24*BN24), IF(BJ24="contributo Fascia 2",(BK24*BN24)&lt;1500),(BK24*BN24), IF(BJ24="ISEE non ammissibile",(BK24*BN24)=0),0, IF(BJ24="alloggio non assegnabile", (BK24*BN24)=0),0, IF(BJ24="contributo non applicabile",(BK24*BN24)=0),0)</f>
        <v>#N/A</v>
      </c>
      <c r="BQ24" s="78" t="e" cm="1">
        <f t="array" ref="BQ24">_xlfn.IFS(AND(BJ24="contributo Fascia 1",(BM24*BN24)&gt;2000), 2000-BP24, IF(BJ24="contributo Fascia 2",(BM24*BN24)&gt;1500), 1500-BP24, IF(BJ24="contributo Fascia 1",(BM24*BN24)&lt;2000),2000-(BM24*BN24), IF(BJ24="contributo Fascia 2",(BM24*BN24)&lt;1500),1500-(BM24*BN24), IF(BJ24="ISEE non ammissibile",(BM24*BN24)=0),0, IF(BJ24="alloggio non assegnabile", (BM24*BN24)=0),0, IF(BJ24="contributo non applicabile",(BM24*BN24)=0),0)</f>
        <v>#N/A</v>
      </c>
      <c r="BR24" s="77">
        <v>0</v>
      </c>
      <c r="BS24" s="53" t="e" cm="1">
        <f t="array" ref="BS24">_xlfn.IFS(AND(BR24&gt;9360, BR24&lt;=20000), "FASCIA 1",IF(BR24&gt;20000, BR24&lt;=35000), "FASCIA 2")</f>
        <v>#N/A</v>
      </c>
      <c r="BT24" s="5">
        <v>0</v>
      </c>
      <c r="BU24" s="54" t="str">
        <f t="shared" si="21"/>
        <v>ND</v>
      </c>
      <c r="BV24" s="62" t="e" cm="1">
        <f t="array" ref="BV24">_xlfn.IFS(IF(BS24="FASCIA 1", BU24&lt;=15%), "contributo non applicabile", IF(BS24="FASCIA 2", BU24&lt;=20%), "contributo non applicabile", IF(BS24="FASCIA 1", BU24 &gt;15%), "contributo Fascia 1", IF(BS24="FASCIA 2", BU24&gt;20%), "contributo Fascia 2", IF(BS24="ISEE non ammissibile",BT24&gt;=0), "ISEE non ammissibile")</f>
        <v>#N/A</v>
      </c>
      <c r="BW24" s="63" t="e">
        <f t="shared" si="22"/>
        <v>#N/A</v>
      </c>
      <c r="BX24" s="51" t="e">
        <f t="shared" si="23"/>
        <v>#N/A</v>
      </c>
      <c r="BY24" s="21">
        <v>0</v>
      </c>
      <c r="BZ24" s="2">
        <v>0</v>
      </c>
      <c r="CA24" s="55">
        <f t="shared" si="33"/>
        <v>0</v>
      </c>
      <c r="CB24" s="56" t="e" cm="1">
        <f t="array" ref="CB24">_xlfn.IFS(AND(BV24="contributo Fascia 1",(BW24*BZ24)&gt;=2000), 2000, IF(BV24="contributo Fascia 2",(BW24*BZ24)&gt;=1500), 1500, IF(BV24="contributo Fascia 1",(BW24*BZ24)&lt;2000),(BW24*BZ24), IF(BV24="contributo Fascia 2",(BW24*BZ24)&lt;1500),(BW24*BZ24), IF(BV24="ISEE non ammissibile",(BW24*BZ24)=0),0, IF(BV24="alloggio non assegnabile", (BW24*BZ24)=0),0, IF(BV24="contributo non applicabile",(BW24*BZ24)=0),0)</f>
        <v>#N/A</v>
      </c>
      <c r="CC24" s="78" t="e" cm="1">
        <f t="array" ref="CC24">_xlfn.IFS(AND(BV24="contributo Fascia 1",(BY24*BZ24)&gt;2000), 2000-CB24, IF(BV24="contributo Fascia 2",(BY24*BZ24)&gt;1500), 1500-CB24, IF(BV24="contributo Fascia 1",(BY24*BZ24)&lt;2000),2000-(BY24*BZ24), IF(BV24="contributo Fascia 2",(BY24*BZ24)&lt;1500),1500-(BY24*BZ24), IF(BV24="ISEE non ammissibile",(BY24*BZ24)=0),0, IF(BV24="alloggio non assegnabile", (BY24*BZ24)=0),0, IF(BV24="contributo non applicabile",(BY24*BZ24)=0),0)</f>
        <v>#N/A</v>
      </c>
      <c r="CD24" s="75">
        <v>0</v>
      </c>
      <c r="CE24" s="53" t="e" cm="1">
        <f t="array" ref="CE24">_xlfn.IFS(AND(CD24&gt;9360, CD24&lt;=20000), "FASCIA 1",IF(CD24&gt;20000, CD24&lt;=35000), "FASCIA 2")</f>
        <v>#N/A</v>
      </c>
      <c r="CF24" s="5">
        <v>0</v>
      </c>
      <c r="CG24" s="54" t="str">
        <f t="shared" si="25"/>
        <v>ND</v>
      </c>
      <c r="CH24" s="62" t="e" cm="1">
        <f t="array" ref="CH24">_xlfn.IFS(IF(CE24="FASCIA 1", CG24&lt;=15%), "contributo non applicabile", IF(CE24="FASCIA 2", CG24&lt;=20%), "contributo non applicabile", IF(CE24="FASCIA 1", CG24 &gt;15%), "contributo Fascia 1", IF(CE24="FASCIA 2", CG24&gt;20%), "contributo Fascia 2", IF(CE24="ISEE non ammissibile",CF24&gt;=0), "ISEE non ammissibile")</f>
        <v>#N/A</v>
      </c>
      <c r="CI24" s="63" t="e">
        <f t="shared" si="26"/>
        <v>#N/A</v>
      </c>
      <c r="CJ24" s="51" t="e">
        <f t="shared" si="27"/>
        <v>#N/A</v>
      </c>
      <c r="CK24" s="21">
        <v>0</v>
      </c>
      <c r="CL24" s="2">
        <v>0</v>
      </c>
      <c r="CM24" s="55">
        <f t="shared" si="34"/>
        <v>0</v>
      </c>
      <c r="CN24" s="56" t="e" cm="1">
        <f t="array" ref="CN24">_xlfn.IFS(AND(CH24="contributo Fascia 1",(CI24*CL24)&gt;=2000), 2000, IF(CH24="contributo Fascia 2",(CI24*CL24)&gt;=1500), 1500, IF(CH24="contributo Fascia 1",(CI24*CL24)&lt;2000),(CI24*CL24), IF(CH24="contributo Fascia 2",(CI24*CL24)&lt;1500),(CI24*CL24), IF(CH24="ISEE non ammissibile",(CI24*CL24)=0),0, IF(CH24="alloggio non assegnabile", (CI24*CL24)=0),0, IF(CH24="contributo non applicabile",(CI24*CL24)=0),0)</f>
        <v>#N/A</v>
      </c>
      <c r="CO24" s="78" t="e" cm="1">
        <f t="array" ref="CO24">_xlfn.IFS(AND(CH24="contributo Fascia 1",(CK24*CL24)&gt;2000), 2000-CN24, IF(CH24="contributo Fascia 2",(CK24*CL24)&gt;1500), 1500-CN24, IF(CH24="contributo Fascia 1",(CK24*CL24)&lt;2000),2000-(CK24*CL24), IF(CH24="contributo Fascia 2",(CK24*CL24)&lt;1500),1500-(CK24*CL24), IF(CH24="ISEE non ammissibile",(CK24*CL24)=0),0, IF(CH24="alloggio non assegnabile", (CK24*CL24)=0),0, IF(CH24="contributo non applicabile",(CK24*CL24)=0),0)</f>
        <v>#N/A</v>
      </c>
    </row>
    <row r="25" spans="1:93" x14ac:dyDescent="0.25">
      <c r="A25" s="65"/>
      <c r="B25" s="20">
        <v>0</v>
      </c>
      <c r="C25" s="92">
        <f t="shared" si="0"/>
        <v>0</v>
      </c>
      <c r="D25" s="2"/>
      <c r="E25" s="2"/>
      <c r="F25" s="2"/>
      <c r="G25" s="2"/>
      <c r="H25" s="2"/>
      <c r="I25" s="74"/>
      <c r="J25" s="77">
        <v>0</v>
      </c>
      <c r="K25" s="53" t="str" cm="1">
        <f t="array" ref="K25">_xlfn.IFS(AND(J25&gt;9360, J25&lt;=20000), "FASCIA 1",IF(J25&gt;20000, J25&lt;=35000), "FASCIA 2", OR(J25&lt;=9360, J25&gt;35000), "ISEE non ammissibile")</f>
        <v>ISEE non ammissibile</v>
      </c>
      <c r="L25" s="5">
        <v>0</v>
      </c>
      <c r="M25" s="54" t="str">
        <f t="shared" si="1"/>
        <v>ND</v>
      </c>
      <c r="N25" s="62" t="str" cm="1">
        <f t="array" ref="N25">_xlfn.IFS(AND(K25="FASCIA 1",M25&gt;30%), "alloggio non assegnabile", IF(K25="FASCIA 2",M25&gt;40%), "alloggio non assegnabile", IF(K25="FASCIA 1", M25&lt;=15%), "contributo non applicabile", IF(K25="FASCIA 2", M25&lt;=20%), "contributo non applicabile", IF(K25="FASCIA 1", M25 &gt;15%), "contributo Fascia 1", IF(K25="FASCIA 2", M25&gt;20%), "contributo Fascia 2", IF(K25="ISEE non ammissibile",L25&gt;=0), "ISEE non ammissibile")</f>
        <v>ISEE non ammissibile</v>
      </c>
      <c r="O25" s="63">
        <f t="shared" si="2"/>
        <v>0</v>
      </c>
      <c r="P25" s="51" t="str">
        <f t="shared" si="3"/>
        <v>verificato</v>
      </c>
      <c r="Q25" s="21">
        <v>0</v>
      </c>
      <c r="R25" s="2">
        <v>0</v>
      </c>
      <c r="S25" s="55">
        <f t="shared" si="29"/>
        <v>0</v>
      </c>
      <c r="T25" s="56" cm="1">
        <f t="array" ref="T25">_xlfn.IFS(AND(N25="contributo Fascia 1",(O25*R25)&gt;=2000), 2000, IF(N25="contributo Fascia 2",(O25*R25)&gt;=1500), 1500, IF(N25="contributo Fascia 1",(O25*R25)&lt;2000),(O25*R25), IF(N25="contributo Fascia 2",(O25*R25)&lt;1500),(O25*R25), IF(N25="ISEE non ammissibile",(O25*R25)=0),0, IF(N25="alloggio non assegnabile", (O25*R25)=0),0, IF(N25="contributo non applicabile",(O25*R25)=0),0)</f>
        <v>0</v>
      </c>
      <c r="U25" s="78" cm="1">
        <f t="array" ref="U25">_xlfn.IFS(AND(N25="contributo Fascia 1",(Q25*R25)&gt;2000), 2000-T25, IF(N25="contributo Fascia 2",(Q25*R25)&gt;1500), 1500-T25, IF(N25="contributo Fascia 1",(Q25*R25)&lt;2000),2000-(Q25*R25), IF(N25="contributo Fascia 2",(Q25*R25)&lt;1500),1500-(Q25*R25), IF(N25="ISEE non ammissibile",(Q25*R25)=0),0, IF(N25="alloggio non assegnabile", (Q25*R25)=0),0, IF(N25="contributo non applicabile",(Q25*R25)=0),0)</f>
        <v>0</v>
      </c>
      <c r="V25" s="77">
        <v>0</v>
      </c>
      <c r="W25" s="53" t="e" cm="1">
        <f t="array" ref="W25">_xlfn.IFS(AND(V25&gt;9360, V25&lt;=20000), "FASCIA 1",IF(V25&gt;20000, V25&lt;=35000), "FASCIA 2")</f>
        <v>#N/A</v>
      </c>
      <c r="X25" s="5">
        <v>0</v>
      </c>
      <c r="Y25" s="54" t="str">
        <f t="shared" si="5"/>
        <v>ND</v>
      </c>
      <c r="Z25" s="62" t="e" cm="1">
        <f t="array" ref="Z25">_xlfn.IFS(IF(W25="FASCIA 1", Y25&lt;=15%), "contributo non applicabile", IF(W25="FASCIA 2", Y25&lt;=20%), "contributo non applicabile", IF(W25="FASCIA 1", Y25 &gt;15%), "contributo Fascia 1", IF(W25="FASCIA 2", Y25&gt;20%), "contributo Fascia 2", IF(W25="ISEE non ammissibile",X25&gt;=0), "ISEE non ammissibile")</f>
        <v>#N/A</v>
      </c>
      <c r="AA25" s="63" t="e">
        <f t="shared" si="6"/>
        <v>#N/A</v>
      </c>
      <c r="AB25" s="51" t="e">
        <f t="shared" si="7"/>
        <v>#N/A</v>
      </c>
      <c r="AC25" s="21">
        <v>0</v>
      </c>
      <c r="AD25" s="2">
        <v>0</v>
      </c>
      <c r="AE25" s="55">
        <f t="shared" si="8"/>
        <v>0</v>
      </c>
      <c r="AF25" s="56" t="e" cm="1">
        <f t="array" ref="AF25">_xlfn.IFS(AND(Z25="contributo Fascia 1",(AA25*AD25)&gt;=2000), 2000, IF(Z25="contributo Fascia 2",(AA25*AD25)&gt;=1500), 1500, IF(Z25="contributo Fascia 1",(AA25*AD25)&lt;2000),(AA25*AD25), IF(Z25="contributo Fascia 2",(AA25*AD25)&lt;1500),(AA25*AD25), IF(Z25="ISEE non ammissibile",(AA25*AD25)=0),0, IF(Z25="alloggio non assegnabile", (AA25*AD25)=0),0, IF(Z25="contributo non applicabile",(AA25*AD25)=0),0)</f>
        <v>#N/A</v>
      </c>
      <c r="AG25" s="78" t="e" cm="1">
        <f t="array" ref="AG25">_xlfn.IFS(AND(Z25="contributo Fascia 1",(AC25*AD25)&gt;2000), 2000-AF25, IF(Z25="contributo Fascia 2",(AC25*AD25)&gt;1500), 1500-AF25, IF(Z25="contributo Fascia 1",(AC25*AD25)&lt;2000),2000-(AC25*AD25), IF(Z25="contributo Fascia 2",(AC25*AD25)&lt;1500),1500-(AC25*AD25), IF(Z25="ISEE non ammissibile",(AC25*AD25)=0),0, IF(Z25="alloggio non assegnabile", (AC25*AD25)=0),0, IF(Z25="contributo non applicabile",(AC25*AD25)=0),0)</f>
        <v>#N/A</v>
      </c>
      <c r="AH25" s="75">
        <v>0</v>
      </c>
      <c r="AI25" s="53" t="e" cm="1">
        <f t="array" ref="AI25">_xlfn.IFS(AND(AH25&gt;9360, AH25&lt;=20000), "FASCIA 1",IF(AH25&gt;20000, AH25&lt;=35000), "FASCIA 2")</f>
        <v>#N/A</v>
      </c>
      <c r="AJ25" s="5">
        <v>0</v>
      </c>
      <c r="AK25" s="54" t="str">
        <f t="shared" si="9"/>
        <v>ND</v>
      </c>
      <c r="AL25" s="62" t="e" cm="1">
        <f t="array" ref="AL25">_xlfn.IFS(IF(AI25="FASCIA 1", AK25&lt;=15%), "contributo non applicabile", IF(AI25="FASCIA 2", AK25&lt;=20%), "contributo non applicabile", IF(AI25="FASCIA 1", AK25 &gt;15%), "contributo Fascia 1", IF(AI25="FASCIA 2", AK25&gt;20%), "contributo Fascia 2", IF(AI25="ISEE non ammissibile",AJ25&gt;=0), "ISEE non ammissibile")</f>
        <v>#N/A</v>
      </c>
      <c r="AM25" s="51" t="e">
        <f t="shared" si="10"/>
        <v>#N/A</v>
      </c>
      <c r="AN25" s="51" t="e">
        <f t="shared" si="11"/>
        <v>#N/A</v>
      </c>
      <c r="AO25" s="21">
        <v>0</v>
      </c>
      <c r="AP25" s="2">
        <v>0</v>
      </c>
      <c r="AQ25" s="55">
        <f t="shared" si="30"/>
        <v>0</v>
      </c>
      <c r="AR25" s="56" t="e" cm="1">
        <f t="array" ref="AR25">_xlfn.IFS(AND(AL25="contributo Fascia 1",(AM25*AP25)&gt;=2000), 2000, IF(AL25="contributo Fascia 2",(AM25*AP25)&gt;=1500), 1500, IF(AL25="contributo Fascia 1",(AM25*AP25)&lt;2000),(AM25*AP25), IF(AL25="contributo Fascia 2",(AM25*AP25)&lt;1500),(AM25*AP25), IF(AL25="ISEE non ammissibile",(AM25*AP25)=0),0, IF(AL25="alloggio non assegnabile", (AM25*AP25)=0),0, IF(AL25="contributo non applicabile",(AM25*AP25)=0),0)</f>
        <v>#N/A</v>
      </c>
      <c r="AS25" s="78" t="e" cm="1">
        <f t="array" ref="AS25">_xlfn.IFS(AND(AL25="contributo Fascia 1",(AO25*AP25)&gt;2000), 2000-AR25, IF(AL25="contributo Fascia 2",(AO25*AP25)&gt;1500), 1500-AR25, IF(AL25="contributo Fascia 1",(AO25*AP25)&lt;2000),2000-(AO25*AP25), IF(AL25="contributo Fascia 2",(AO25*AP25)&lt;1500),1500-(AO25*AP25), IF(AL25="ISEE non ammissibile",(AO25*AP25)=0),0, IF(AL25="alloggio non assegnabile", (AO25*AP25)=0),0, IF(AL25="contributo non applicabile",(AO25*AP25)=0),0)</f>
        <v>#N/A</v>
      </c>
      <c r="AT25" s="77">
        <v>0</v>
      </c>
      <c r="AU25" s="53" t="e" cm="1">
        <f t="array" ref="AU25">_xlfn.IFS(AND(AT25&gt;9360, AT25&lt;=20000), "FASCIA 1",IF(AT25&gt;20000, AT25&lt;=35000), "FASCIA 2")</f>
        <v>#N/A</v>
      </c>
      <c r="AV25" s="5">
        <v>0</v>
      </c>
      <c r="AW25" s="54" t="str">
        <f t="shared" si="13"/>
        <v>ND</v>
      </c>
      <c r="AX25" s="62" t="e" cm="1">
        <f t="array" ref="AX25">_xlfn.IFS(IF(AU25="FASCIA 1", AW25&lt;=15%), "contributo non applicabile", IF(AU25="FASCIA 2", AW25&lt;=20%), "contributo non applicabile", IF(AU25="FASCIA 1", AW25 &gt;15%), "contributo Fascia 1", IF(AU25="FASCIA 2", AW25&gt;20%), "contributo Fascia 2", IF(AU25="ISEE non ammissibile",AV25&gt;=0), "ISEE non ammissibile")</f>
        <v>#N/A</v>
      </c>
      <c r="AY25" s="63" t="e">
        <f t="shared" si="14"/>
        <v>#N/A</v>
      </c>
      <c r="AZ25" s="51" t="e">
        <f t="shared" si="15"/>
        <v>#N/A</v>
      </c>
      <c r="BA25" s="21">
        <v>0</v>
      </c>
      <c r="BB25" s="2">
        <v>0</v>
      </c>
      <c r="BC25" s="55">
        <f t="shared" si="31"/>
        <v>0</v>
      </c>
      <c r="BD25" s="56" t="e" cm="1">
        <f t="array" ref="BD25">_xlfn.IFS(AND(AX25="contributo Fascia 1",(AY25*BB25)&gt;=2000), 2000, IF(AX25="contributo Fascia 2",(AY25*BB25)&gt;=1500), 1500, IF(AX25="contributo Fascia 1",(AY25*BB25)&lt;2000),(AY25*BB25), IF(AX25="contributo Fascia 2",(AY25*BB25)&lt;1500),(AY25*BB25), IF(AX25="ISEE non ammissibile",(AY25*BB25)=0),0, IF(AX25="alloggio non assegnabile", (AY25*BB25)=0),0, IF(AX25="contributo non applicabile",(AY25*BB25)=0),0)</f>
        <v>#N/A</v>
      </c>
      <c r="BE25" s="78" t="e" cm="1">
        <f t="array" ref="BE25">_xlfn.IFS(AND(AX25="contributo Fascia 1",(BA25*BB25)&gt;2000), 2000-BD25, IF(AX25="contributo Fascia 2",(BA25*BB25)&gt;1500), 1500-BD25, IF(AX25="contributo Fascia 1",(BA25*BB25)&lt;2000),2000-(BA25*BB25), IF(AX25="contributo Fascia 2",(BA25*BB25)&lt;1500),1500-(BA25*BB25), IF(AX25="ISEE non ammissibile",(BA25*BB25)=0),0, IF(AX25="alloggio non assegnabile", (BA25*BB25)=0),0, IF(AX25="contributo non applicabile",(BA25*BB25)=0),0)</f>
        <v>#N/A</v>
      </c>
      <c r="BF25" s="75">
        <v>0</v>
      </c>
      <c r="BG25" s="53" t="e" cm="1">
        <f t="array" ref="BG25">_xlfn.IFS(AND(BF25&gt;9360, BF25&lt;=20000), "FASCIA 1",IF(BF25&gt;20000, BF25&lt;=35000), "FASCIA 2")</f>
        <v>#N/A</v>
      </c>
      <c r="BH25" s="5">
        <v>0</v>
      </c>
      <c r="BI25" s="54" t="str">
        <f t="shared" si="17"/>
        <v>ND</v>
      </c>
      <c r="BJ25" s="62" t="e" cm="1">
        <f t="array" ref="BJ25">_xlfn.IFS(IF(BG25="FASCIA 1", BI25&lt;=15%), "contributo non applicabile", IF(BG25="FASCIA 2", BI25&lt;=20%), "contributo non applicabile", IF(BG25="FASCIA 1", BI25 &gt;15%), "contributo Fascia 1", IF(BG25="FASCIA 2", BI25&gt;20%), "contributo Fascia 2", IF(BG25="ISEE non ammissibile",BH25&gt;=0), "ISEE non ammissibile")</f>
        <v>#N/A</v>
      </c>
      <c r="BK25" s="63" t="e">
        <f t="shared" si="18"/>
        <v>#N/A</v>
      </c>
      <c r="BL25" s="51" t="e">
        <f t="shared" si="19"/>
        <v>#N/A</v>
      </c>
      <c r="BM25" s="21">
        <v>0</v>
      </c>
      <c r="BN25" s="2">
        <v>0</v>
      </c>
      <c r="BO25" s="55">
        <f t="shared" si="32"/>
        <v>0</v>
      </c>
      <c r="BP25" s="56" t="e" cm="1">
        <f t="array" ref="BP25">_xlfn.IFS(AND(BJ25="contributo Fascia 1",(BK25*BN25)&gt;=2000), 2000, IF(BJ25="contributo Fascia 2",(BK25*BN25)&gt;=1500), 1500, IF(BJ25="contributo Fascia 1",(BK25*BN25)&lt;2000),(BK25*BN25), IF(BJ25="contributo Fascia 2",(BK25*BN25)&lt;1500),(BK25*BN25), IF(BJ25="ISEE non ammissibile",(BK25*BN25)=0),0, IF(BJ25="alloggio non assegnabile", (BK25*BN25)=0),0, IF(BJ25="contributo non applicabile",(BK25*BN25)=0),0)</f>
        <v>#N/A</v>
      </c>
      <c r="BQ25" s="78" t="e" cm="1">
        <f t="array" ref="BQ25">_xlfn.IFS(AND(BJ25="contributo Fascia 1",(BM25*BN25)&gt;2000), 2000-BP25, IF(BJ25="contributo Fascia 2",(BM25*BN25)&gt;1500), 1500-BP25, IF(BJ25="contributo Fascia 1",(BM25*BN25)&lt;2000),2000-(BM25*BN25), IF(BJ25="contributo Fascia 2",(BM25*BN25)&lt;1500),1500-(BM25*BN25), IF(BJ25="ISEE non ammissibile",(BM25*BN25)=0),0, IF(BJ25="alloggio non assegnabile", (BM25*BN25)=0),0, IF(BJ25="contributo non applicabile",(BM25*BN25)=0),0)</f>
        <v>#N/A</v>
      </c>
      <c r="BR25" s="77">
        <v>0</v>
      </c>
      <c r="BS25" s="53" t="e" cm="1">
        <f t="array" ref="BS25">_xlfn.IFS(AND(BR25&gt;9360, BR25&lt;=20000), "FASCIA 1",IF(BR25&gt;20000, BR25&lt;=35000), "FASCIA 2")</f>
        <v>#N/A</v>
      </c>
      <c r="BT25" s="5">
        <v>0</v>
      </c>
      <c r="BU25" s="54" t="str">
        <f t="shared" si="21"/>
        <v>ND</v>
      </c>
      <c r="BV25" s="62" t="e" cm="1">
        <f t="array" ref="BV25">_xlfn.IFS(IF(BS25="FASCIA 1", BU25&lt;=15%), "contributo non applicabile", IF(BS25="FASCIA 2", BU25&lt;=20%), "contributo non applicabile", IF(BS25="FASCIA 1", BU25 &gt;15%), "contributo Fascia 1", IF(BS25="FASCIA 2", BU25&gt;20%), "contributo Fascia 2", IF(BS25="ISEE non ammissibile",BT25&gt;=0), "ISEE non ammissibile")</f>
        <v>#N/A</v>
      </c>
      <c r="BW25" s="63" t="e">
        <f t="shared" si="22"/>
        <v>#N/A</v>
      </c>
      <c r="BX25" s="51" t="e">
        <f t="shared" si="23"/>
        <v>#N/A</v>
      </c>
      <c r="BY25" s="21">
        <v>0</v>
      </c>
      <c r="BZ25" s="2">
        <v>0</v>
      </c>
      <c r="CA25" s="55">
        <f t="shared" si="33"/>
        <v>0</v>
      </c>
      <c r="CB25" s="56" t="e" cm="1">
        <f t="array" ref="CB25">_xlfn.IFS(AND(BV25="contributo Fascia 1",(BW25*BZ25)&gt;=2000), 2000, IF(BV25="contributo Fascia 2",(BW25*BZ25)&gt;=1500), 1500, IF(BV25="contributo Fascia 1",(BW25*BZ25)&lt;2000),(BW25*BZ25), IF(BV25="contributo Fascia 2",(BW25*BZ25)&lt;1500),(BW25*BZ25), IF(BV25="ISEE non ammissibile",(BW25*BZ25)=0),0, IF(BV25="alloggio non assegnabile", (BW25*BZ25)=0),0, IF(BV25="contributo non applicabile",(BW25*BZ25)=0),0)</f>
        <v>#N/A</v>
      </c>
      <c r="CC25" s="78" t="e" cm="1">
        <f t="array" ref="CC25">_xlfn.IFS(AND(BV25="contributo Fascia 1",(BY25*BZ25)&gt;2000), 2000-CB25, IF(BV25="contributo Fascia 2",(BY25*BZ25)&gt;1500), 1500-CB25, IF(BV25="contributo Fascia 1",(BY25*BZ25)&lt;2000),2000-(BY25*BZ25), IF(BV25="contributo Fascia 2",(BY25*BZ25)&lt;1500),1500-(BY25*BZ25), IF(BV25="ISEE non ammissibile",(BY25*BZ25)=0),0, IF(BV25="alloggio non assegnabile", (BY25*BZ25)=0),0, IF(BV25="contributo non applicabile",(BY25*BZ25)=0),0)</f>
        <v>#N/A</v>
      </c>
      <c r="CD25" s="75">
        <v>0</v>
      </c>
      <c r="CE25" s="53" t="e" cm="1">
        <f t="array" ref="CE25">_xlfn.IFS(AND(CD25&gt;9360, CD25&lt;=20000), "FASCIA 1",IF(CD25&gt;20000, CD25&lt;=35000), "FASCIA 2")</f>
        <v>#N/A</v>
      </c>
      <c r="CF25" s="5">
        <v>0</v>
      </c>
      <c r="CG25" s="54" t="str">
        <f t="shared" si="25"/>
        <v>ND</v>
      </c>
      <c r="CH25" s="62" t="e" cm="1">
        <f t="array" ref="CH25">_xlfn.IFS(IF(CE25="FASCIA 1", CG25&lt;=15%), "contributo non applicabile", IF(CE25="FASCIA 2", CG25&lt;=20%), "contributo non applicabile", IF(CE25="FASCIA 1", CG25 &gt;15%), "contributo Fascia 1", IF(CE25="FASCIA 2", CG25&gt;20%), "contributo Fascia 2", IF(CE25="ISEE non ammissibile",CF25&gt;=0), "ISEE non ammissibile")</f>
        <v>#N/A</v>
      </c>
      <c r="CI25" s="63" t="e">
        <f t="shared" si="26"/>
        <v>#N/A</v>
      </c>
      <c r="CJ25" s="51" t="e">
        <f t="shared" si="27"/>
        <v>#N/A</v>
      </c>
      <c r="CK25" s="21">
        <v>0</v>
      </c>
      <c r="CL25" s="2">
        <v>0</v>
      </c>
      <c r="CM25" s="55">
        <f t="shared" si="34"/>
        <v>0</v>
      </c>
      <c r="CN25" s="56" t="e" cm="1">
        <f t="array" ref="CN25">_xlfn.IFS(AND(CH25="contributo Fascia 1",(CI25*CL25)&gt;=2000), 2000, IF(CH25="contributo Fascia 2",(CI25*CL25)&gt;=1500), 1500, IF(CH25="contributo Fascia 1",(CI25*CL25)&lt;2000),(CI25*CL25), IF(CH25="contributo Fascia 2",(CI25*CL25)&lt;1500),(CI25*CL25), IF(CH25="ISEE non ammissibile",(CI25*CL25)=0),0, IF(CH25="alloggio non assegnabile", (CI25*CL25)=0),0, IF(CH25="contributo non applicabile",(CI25*CL25)=0),0)</f>
        <v>#N/A</v>
      </c>
      <c r="CO25" s="78" t="e" cm="1">
        <f t="array" ref="CO25">_xlfn.IFS(AND(CH25="contributo Fascia 1",(CK25*CL25)&gt;2000), 2000-CN25, IF(CH25="contributo Fascia 2",(CK25*CL25)&gt;1500), 1500-CN25, IF(CH25="contributo Fascia 1",(CK25*CL25)&lt;2000),2000-(CK25*CL25), IF(CH25="contributo Fascia 2",(CK25*CL25)&lt;1500),1500-(CK25*CL25), IF(CH25="ISEE non ammissibile",(CK25*CL25)=0),0, IF(CH25="alloggio non assegnabile", (CK25*CL25)=0),0, IF(CH25="contributo non applicabile",(CK25*CL25)=0),0)</f>
        <v>#N/A</v>
      </c>
    </row>
    <row r="26" spans="1:93" x14ac:dyDescent="0.25">
      <c r="A26" s="65"/>
      <c r="B26" s="20">
        <v>0</v>
      </c>
      <c r="C26" s="92">
        <f t="shared" si="0"/>
        <v>0</v>
      </c>
      <c r="D26" s="2"/>
      <c r="E26" s="2"/>
      <c r="F26" s="2"/>
      <c r="G26" s="2"/>
      <c r="H26" s="2"/>
      <c r="I26" s="74"/>
      <c r="J26" s="77">
        <v>0</v>
      </c>
      <c r="K26" s="53" t="str" cm="1">
        <f t="array" ref="K26">_xlfn.IFS(AND(J26&gt;9360, J26&lt;=20000), "FASCIA 1",IF(J26&gt;20000, J26&lt;=35000), "FASCIA 2", OR(J26&lt;=9360, J26&gt;35000), "ISEE non ammissibile")</f>
        <v>ISEE non ammissibile</v>
      </c>
      <c r="L26" s="5">
        <v>0</v>
      </c>
      <c r="M26" s="54" t="str">
        <f t="shared" si="1"/>
        <v>ND</v>
      </c>
      <c r="N26" s="62" t="str" cm="1">
        <f t="array" ref="N26">_xlfn.IFS(AND(K26="FASCIA 1",M26&gt;30%), "alloggio non assegnabile", IF(K26="FASCIA 2",M26&gt;40%), "alloggio non assegnabile", IF(K26="FASCIA 1", M26&lt;=15%), "contributo non applicabile", IF(K26="FASCIA 2", M26&lt;=20%), "contributo non applicabile", IF(K26="FASCIA 1", M26 &gt;15%), "contributo Fascia 1", IF(K26="FASCIA 2", M26&gt;20%), "contributo Fascia 2", IF(K26="ISEE non ammissibile",L26&gt;=0), "ISEE non ammissibile")</f>
        <v>ISEE non ammissibile</v>
      </c>
      <c r="O26" s="63">
        <f t="shared" si="2"/>
        <v>0</v>
      </c>
      <c r="P26" s="51" t="str">
        <f t="shared" si="3"/>
        <v>verificato</v>
      </c>
      <c r="Q26" s="21">
        <v>0</v>
      </c>
      <c r="R26" s="2">
        <v>0</v>
      </c>
      <c r="S26" s="55">
        <f t="shared" si="29"/>
        <v>0</v>
      </c>
      <c r="T26" s="56" cm="1">
        <f t="array" ref="T26">_xlfn.IFS(AND(N26="contributo Fascia 1",(O26*R26)&gt;=2000), 2000, IF(N26="contributo Fascia 2",(O26*R26)&gt;=1500), 1500, IF(N26="contributo Fascia 1",(O26*R26)&lt;2000),(O26*R26), IF(N26="contributo Fascia 2",(O26*R26)&lt;1500),(O26*R26), IF(N26="ISEE non ammissibile",(O26*R26)=0),0, IF(N26="alloggio non assegnabile", (O26*R26)=0),0, IF(N26="contributo non applicabile",(O26*R26)=0),0)</f>
        <v>0</v>
      </c>
      <c r="U26" s="78" cm="1">
        <f t="array" ref="U26">_xlfn.IFS(AND(N26="contributo Fascia 1",(Q26*R26)&gt;2000), 2000-T26, IF(N26="contributo Fascia 2",(Q26*R26)&gt;1500), 1500-T26, IF(N26="contributo Fascia 1",(Q26*R26)&lt;2000),2000-(Q26*R26), IF(N26="contributo Fascia 2",(Q26*R26)&lt;1500),1500-(Q26*R26), IF(N26="ISEE non ammissibile",(Q26*R26)=0),0, IF(N26="alloggio non assegnabile", (Q26*R26)=0),0, IF(N26="contributo non applicabile",(Q26*R26)=0),0)</f>
        <v>0</v>
      </c>
      <c r="V26" s="77">
        <v>0</v>
      </c>
      <c r="W26" s="53" t="e" cm="1">
        <f t="array" ref="W26">_xlfn.IFS(AND(V26&gt;9360, V26&lt;=20000), "FASCIA 1",IF(V26&gt;20000, V26&lt;=35000), "FASCIA 2")</f>
        <v>#N/A</v>
      </c>
      <c r="X26" s="5">
        <v>0</v>
      </c>
      <c r="Y26" s="54" t="str">
        <f t="shared" si="5"/>
        <v>ND</v>
      </c>
      <c r="Z26" s="62" t="e" cm="1">
        <f t="array" ref="Z26">_xlfn.IFS(IF(W26="FASCIA 1", Y26&lt;=15%), "contributo non applicabile", IF(W26="FASCIA 2", Y26&lt;=20%), "contributo non applicabile", IF(W26="FASCIA 1", Y26 &gt;15%), "contributo Fascia 1", IF(W26="FASCIA 2", Y26&gt;20%), "contributo Fascia 2", IF(W26="ISEE non ammissibile",X26&gt;=0), "ISEE non ammissibile")</f>
        <v>#N/A</v>
      </c>
      <c r="AA26" s="63" t="e">
        <f t="shared" si="6"/>
        <v>#N/A</v>
      </c>
      <c r="AB26" s="51" t="e">
        <f t="shared" si="7"/>
        <v>#N/A</v>
      </c>
      <c r="AC26" s="21">
        <v>0</v>
      </c>
      <c r="AD26" s="2">
        <v>0</v>
      </c>
      <c r="AE26" s="55">
        <f t="shared" si="8"/>
        <v>0</v>
      </c>
      <c r="AF26" s="56" t="e" cm="1">
        <f t="array" ref="AF26">_xlfn.IFS(AND(Z26="contributo Fascia 1",(AA26*AD26)&gt;=2000), 2000, IF(Z26="contributo Fascia 2",(AA26*AD26)&gt;=1500), 1500, IF(Z26="contributo Fascia 1",(AA26*AD26)&lt;2000),(AA26*AD26), IF(Z26="contributo Fascia 2",(AA26*AD26)&lt;1500),(AA26*AD26), IF(Z26="ISEE non ammissibile",(AA26*AD26)=0),0, IF(Z26="alloggio non assegnabile", (AA26*AD26)=0),0, IF(Z26="contributo non applicabile",(AA26*AD26)=0),0)</f>
        <v>#N/A</v>
      </c>
      <c r="AG26" s="78" t="e" cm="1">
        <f t="array" ref="AG26">_xlfn.IFS(AND(Z26="contributo Fascia 1",(AC26*AD26)&gt;2000), 2000-AF26, IF(Z26="contributo Fascia 2",(AC26*AD26)&gt;1500), 1500-AF26, IF(Z26="contributo Fascia 1",(AC26*AD26)&lt;2000),2000-(AC26*AD26), IF(Z26="contributo Fascia 2",(AC26*AD26)&lt;1500),1500-(AC26*AD26), IF(Z26="ISEE non ammissibile",(AC26*AD26)=0),0, IF(Z26="alloggio non assegnabile", (AC26*AD26)=0),0, IF(Z26="contributo non applicabile",(AC26*AD26)=0),0)</f>
        <v>#N/A</v>
      </c>
      <c r="AH26" s="75">
        <v>0</v>
      </c>
      <c r="AI26" s="53" t="e" cm="1">
        <f t="array" ref="AI26">_xlfn.IFS(AND(AH26&gt;9360, AH26&lt;=20000), "FASCIA 1",IF(AH26&gt;20000, AH26&lt;=35000), "FASCIA 2")</f>
        <v>#N/A</v>
      </c>
      <c r="AJ26" s="5">
        <v>0</v>
      </c>
      <c r="AK26" s="54" t="str">
        <f t="shared" si="9"/>
        <v>ND</v>
      </c>
      <c r="AL26" s="62" t="e" cm="1">
        <f t="array" ref="AL26">_xlfn.IFS(IF(AI26="FASCIA 1", AK26&lt;=15%), "contributo non applicabile", IF(AI26="FASCIA 2", AK26&lt;=20%), "contributo non applicabile", IF(AI26="FASCIA 1", AK26 &gt;15%), "contributo Fascia 1", IF(AI26="FASCIA 2", AK26&gt;20%), "contributo Fascia 2", IF(AI26="ISEE non ammissibile",AJ26&gt;=0), "ISEE non ammissibile")</f>
        <v>#N/A</v>
      </c>
      <c r="AM26" s="51" t="e">
        <f t="shared" si="10"/>
        <v>#N/A</v>
      </c>
      <c r="AN26" s="51" t="e">
        <f t="shared" si="11"/>
        <v>#N/A</v>
      </c>
      <c r="AO26" s="21">
        <v>0</v>
      </c>
      <c r="AP26" s="2">
        <v>0</v>
      </c>
      <c r="AQ26" s="55">
        <f t="shared" si="30"/>
        <v>0</v>
      </c>
      <c r="AR26" s="56" t="e" cm="1">
        <f t="array" ref="AR26">_xlfn.IFS(AND(AL26="contributo Fascia 1",(AM26*AP26)&gt;=2000), 2000, IF(AL26="contributo Fascia 2",(AM26*AP26)&gt;=1500), 1500, IF(AL26="contributo Fascia 1",(AM26*AP26)&lt;2000),(AM26*AP26), IF(AL26="contributo Fascia 2",(AM26*AP26)&lt;1500),(AM26*AP26), IF(AL26="ISEE non ammissibile",(AM26*AP26)=0),0, IF(AL26="alloggio non assegnabile", (AM26*AP26)=0),0, IF(AL26="contributo non applicabile",(AM26*AP26)=0),0)</f>
        <v>#N/A</v>
      </c>
      <c r="AS26" s="78" t="e" cm="1">
        <f t="array" ref="AS26">_xlfn.IFS(AND(AL26="contributo Fascia 1",(AO26*AP26)&gt;2000), 2000-AR26, IF(AL26="contributo Fascia 2",(AO26*AP26)&gt;1500), 1500-AR26, IF(AL26="contributo Fascia 1",(AO26*AP26)&lt;2000),2000-(AO26*AP26), IF(AL26="contributo Fascia 2",(AO26*AP26)&lt;1500),1500-(AO26*AP26), IF(AL26="ISEE non ammissibile",(AO26*AP26)=0),0, IF(AL26="alloggio non assegnabile", (AO26*AP26)=0),0, IF(AL26="contributo non applicabile",(AO26*AP26)=0),0)</f>
        <v>#N/A</v>
      </c>
      <c r="AT26" s="77">
        <v>0</v>
      </c>
      <c r="AU26" s="53" t="e" cm="1">
        <f t="array" ref="AU26">_xlfn.IFS(AND(AT26&gt;9360, AT26&lt;=20000), "FASCIA 1",IF(AT26&gt;20000, AT26&lt;=35000), "FASCIA 2")</f>
        <v>#N/A</v>
      </c>
      <c r="AV26" s="5">
        <v>0</v>
      </c>
      <c r="AW26" s="54" t="str">
        <f t="shared" si="13"/>
        <v>ND</v>
      </c>
      <c r="AX26" s="62" t="e" cm="1">
        <f t="array" ref="AX26">_xlfn.IFS(IF(AU26="FASCIA 1", AW26&lt;=15%), "contributo non applicabile", IF(AU26="FASCIA 2", AW26&lt;=20%), "contributo non applicabile", IF(AU26="FASCIA 1", AW26 &gt;15%), "contributo Fascia 1", IF(AU26="FASCIA 2", AW26&gt;20%), "contributo Fascia 2", IF(AU26="ISEE non ammissibile",AV26&gt;=0), "ISEE non ammissibile")</f>
        <v>#N/A</v>
      </c>
      <c r="AY26" s="63" t="e">
        <f t="shared" si="14"/>
        <v>#N/A</v>
      </c>
      <c r="AZ26" s="51" t="e">
        <f t="shared" si="15"/>
        <v>#N/A</v>
      </c>
      <c r="BA26" s="21">
        <v>0</v>
      </c>
      <c r="BB26" s="2">
        <v>0</v>
      </c>
      <c r="BC26" s="55">
        <f t="shared" si="31"/>
        <v>0</v>
      </c>
      <c r="BD26" s="56" t="e" cm="1">
        <f t="array" ref="BD26">_xlfn.IFS(AND(AX26="contributo Fascia 1",(AY26*BB26)&gt;=2000), 2000, IF(AX26="contributo Fascia 2",(AY26*BB26)&gt;=1500), 1500, IF(AX26="contributo Fascia 1",(AY26*BB26)&lt;2000),(AY26*BB26), IF(AX26="contributo Fascia 2",(AY26*BB26)&lt;1500),(AY26*BB26), IF(AX26="ISEE non ammissibile",(AY26*BB26)=0),0, IF(AX26="alloggio non assegnabile", (AY26*BB26)=0),0, IF(AX26="contributo non applicabile",(AY26*BB26)=0),0)</f>
        <v>#N/A</v>
      </c>
      <c r="BE26" s="78" t="e" cm="1">
        <f t="array" ref="BE26">_xlfn.IFS(AND(AX26="contributo Fascia 1",(BA26*BB26)&gt;2000), 2000-BD26, IF(AX26="contributo Fascia 2",(BA26*BB26)&gt;1500), 1500-BD26, IF(AX26="contributo Fascia 1",(BA26*BB26)&lt;2000),2000-(BA26*BB26), IF(AX26="contributo Fascia 2",(BA26*BB26)&lt;1500),1500-(BA26*BB26), IF(AX26="ISEE non ammissibile",(BA26*BB26)=0),0, IF(AX26="alloggio non assegnabile", (BA26*BB26)=0),0, IF(AX26="contributo non applicabile",(BA26*BB26)=0),0)</f>
        <v>#N/A</v>
      </c>
      <c r="BF26" s="75">
        <v>0</v>
      </c>
      <c r="BG26" s="53" t="e" cm="1">
        <f t="array" ref="BG26">_xlfn.IFS(AND(BF26&gt;9360, BF26&lt;=20000), "FASCIA 1",IF(BF26&gt;20000, BF26&lt;=35000), "FASCIA 2")</f>
        <v>#N/A</v>
      </c>
      <c r="BH26" s="5">
        <v>0</v>
      </c>
      <c r="BI26" s="54" t="str">
        <f t="shared" si="17"/>
        <v>ND</v>
      </c>
      <c r="BJ26" s="62" t="e" cm="1">
        <f t="array" ref="BJ26">_xlfn.IFS(IF(BG26="FASCIA 1", BI26&lt;=15%), "contributo non applicabile", IF(BG26="FASCIA 2", BI26&lt;=20%), "contributo non applicabile", IF(BG26="FASCIA 1", BI26 &gt;15%), "contributo Fascia 1", IF(BG26="FASCIA 2", BI26&gt;20%), "contributo Fascia 2", IF(BG26="ISEE non ammissibile",BH26&gt;=0), "ISEE non ammissibile")</f>
        <v>#N/A</v>
      </c>
      <c r="BK26" s="63" t="e">
        <f t="shared" si="18"/>
        <v>#N/A</v>
      </c>
      <c r="BL26" s="51" t="e">
        <f t="shared" si="19"/>
        <v>#N/A</v>
      </c>
      <c r="BM26" s="21">
        <v>0</v>
      </c>
      <c r="BN26" s="2">
        <v>0</v>
      </c>
      <c r="BO26" s="55">
        <f t="shared" si="32"/>
        <v>0</v>
      </c>
      <c r="BP26" s="56" t="e" cm="1">
        <f t="array" ref="BP26">_xlfn.IFS(AND(BJ26="contributo Fascia 1",(BK26*BN26)&gt;=2000), 2000, IF(BJ26="contributo Fascia 2",(BK26*BN26)&gt;=1500), 1500, IF(BJ26="contributo Fascia 1",(BK26*BN26)&lt;2000),(BK26*BN26), IF(BJ26="contributo Fascia 2",(BK26*BN26)&lt;1500),(BK26*BN26), IF(BJ26="ISEE non ammissibile",(BK26*BN26)=0),0, IF(BJ26="alloggio non assegnabile", (BK26*BN26)=0),0, IF(BJ26="contributo non applicabile",(BK26*BN26)=0),0)</f>
        <v>#N/A</v>
      </c>
      <c r="BQ26" s="78" t="e" cm="1">
        <f t="array" ref="BQ26">_xlfn.IFS(AND(BJ26="contributo Fascia 1",(BM26*BN26)&gt;2000), 2000-BP26, IF(BJ26="contributo Fascia 2",(BM26*BN26)&gt;1500), 1500-BP26, IF(BJ26="contributo Fascia 1",(BM26*BN26)&lt;2000),2000-(BM26*BN26), IF(BJ26="contributo Fascia 2",(BM26*BN26)&lt;1500),1500-(BM26*BN26), IF(BJ26="ISEE non ammissibile",(BM26*BN26)=0),0, IF(BJ26="alloggio non assegnabile", (BM26*BN26)=0),0, IF(BJ26="contributo non applicabile",(BM26*BN26)=0),0)</f>
        <v>#N/A</v>
      </c>
      <c r="BR26" s="77">
        <v>0</v>
      </c>
      <c r="BS26" s="53" t="e" cm="1">
        <f t="array" ref="BS26">_xlfn.IFS(AND(BR26&gt;9360, BR26&lt;=20000), "FASCIA 1",IF(BR26&gt;20000, BR26&lt;=35000), "FASCIA 2")</f>
        <v>#N/A</v>
      </c>
      <c r="BT26" s="5">
        <v>0</v>
      </c>
      <c r="BU26" s="54" t="str">
        <f t="shared" si="21"/>
        <v>ND</v>
      </c>
      <c r="BV26" s="62" t="e" cm="1">
        <f t="array" ref="BV26">_xlfn.IFS(IF(BS26="FASCIA 1", BU26&lt;=15%), "contributo non applicabile", IF(BS26="FASCIA 2", BU26&lt;=20%), "contributo non applicabile", IF(BS26="FASCIA 1", BU26 &gt;15%), "contributo Fascia 1", IF(BS26="FASCIA 2", BU26&gt;20%), "contributo Fascia 2", IF(BS26="ISEE non ammissibile",BT26&gt;=0), "ISEE non ammissibile")</f>
        <v>#N/A</v>
      </c>
      <c r="BW26" s="63" t="e">
        <f t="shared" si="22"/>
        <v>#N/A</v>
      </c>
      <c r="BX26" s="51" t="e">
        <f t="shared" si="23"/>
        <v>#N/A</v>
      </c>
      <c r="BY26" s="21">
        <v>0</v>
      </c>
      <c r="BZ26" s="2">
        <v>0</v>
      </c>
      <c r="CA26" s="55">
        <f t="shared" si="33"/>
        <v>0</v>
      </c>
      <c r="CB26" s="56" t="e" cm="1">
        <f t="array" ref="CB26">_xlfn.IFS(AND(BV26="contributo Fascia 1",(BW26*BZ26)&gt;=2000), 2000, IF(BV26="contributo Fascia 2",(BW26*BZ26)&gt;=1500), 1500, IF(BV26="contributo Fascia 1",(BW26*BZ26)&lt;2000),(BW26*BZ26), IF(BV26="contributo Fascia 2",(BW26*BZ26)&lt;1500),(BW26*BZ26), IF(BV26="ISEE non ammissibile",(BW26*BZ26)=0),0, IF(BV26="alloggio non assegnabile", (BW26*BZ26)=0),0, IF(BV26="contributo non applicabile",(BW26*BZ26)=0),0)</f>
        <v>#N/A</v>
      </c>
      <c r="CC26" s="78" t="e" cm="1">
        <f t="array" ref="CC26">_xlfn.IFS(AND(BV26="contributo Fascia 1",(BY26*BZ26)&gt;2000), 2000-CB26, IF(BV26="contributo Fascia 2",(BY26*BZ26)&gt;1500), 1500-CB26, IF(BV26="contributo Fascia 1",(BY26*BZ26)&lt;2000),2000-(BY26*BZ26), IF(BV26="contributo Fascia 2",(BY26*BZ26)&lt;1500),1500-(BY26*BZ26), IF(BV26="ISEE non ammissibile",(BY26*BZ26)=0),0, IF(BV26="alloggio non assegnabile", (BY26*BZ26)=0),0, IF(BV26="contributo non applicabile",(BY26*BZ26)=0),0)</f>
        <v>#N/A</v>
      </c>
      <c r="CD26" s="75">
        <v>0</v>
      </c>
      <c r="CE26" s="53" t="e" cm="1">
        <f t="array" ref="CE26">_xlfn.IFS(AND(CD26&gt;9360, CD26&lt;=20000), "FASCIA 1",IF(CD26&gt;20000, CD26&lt;=35000), "FASCIA 2")</f>
        <v>#N/A</v>
      </c>
      <c r="CF26" s="5">
        <v>0</v>
      </c>
      <c r="CG26" s="54" t="str">
        <f t="shared" si="25"/>
        <v>ND</v>
      </c>
      <c r="CH26" s="62" t="e" cm="1">
        <f t="array" ref="CH26">_xlfn.IFS(IF(CE26="FASCIA 1", CG26&lt;=15%), "contributo non applicabile", IF(CE26="FASCIA 2", CG26&lt;=20%), "contributo non applicabile", IF(CE26="FASCIA 1", CG26 &gt;15%), "contributo Fascia 1", IF(CE26="FASCIA 2", CG26&gt;20%), "contributo Fascia 2", IF(CE26="ISEE non ammissibile",CF26&gt;=0), "ISEE non ammissibile")</f>
        <v>#N/A</v>
      </c>
      <c r="CI26" s="63" t="e">
        <f t="shared" si="26"/>
        <v>#N/A</v>
      </c>
      <c r="CJ26" s="51" t="e">
        <f t="shared" si="27"/>
        <v>#N/A</v>
      </c>
      <c r="CK26" s="21">
        <v>0</v>
      </c>
      <c r="CL26" s="2">
        <v>0</v>
      </c>
      <c r="CM26" s="55">
        <f t="shared" si="34"/>
        <v>0</v>
      </c>
      <c r="CN26" s="56" t="e" cm="1">
        <f t="array" ref="CN26">_xlfn.IFS(AND(CH26="contributo Fascia 1",(CI26*CL26)&gt;=2000), 2000, IF(CH26="contributo Fascia 2",(CI26*CL26)&gt;=1500), 1500, IF(CH26="contributo Fascia 1",(CI26*CL26)&lt;2000),(CI26*CL26), IF(CH26="contributo Fascia 2",(CI26*CL26)&lt;1500),(CI26*CL26), IF(CH26="ISEE non ammissibile",(CI26*CL26)=0),0, IF(CH26="alloggio non assegnabile", (CI26*CL26)=0),0, IF(CH26="contributo non applicabile",(CI26*CL26)=0),0)</f>
        <v>#N/A</v>
      </c>
      <c r="CO26" s="78" t="e" cm="1">
        <f t="array" ref="CO26">_xlfn.IFS(AND(CH26="contributo Fascia 1",(CK26*CL26)&gt;2000), 2000-CN26, IF(CH26="contributo Fascia 2",(CK26*CL26)&gt;1500), 1500-CN26, IF(CH26="contributo Fascia 1",(CK26*CL26)&lt;2000),2000-(CK26*CL26), IF(CH26="contributo Fascia 2",(CK26*CL26)&lt;1500),1500-(CK26*CL26), IF(CH26="ISEE non ammissibile",(CK26*CL26)=0),0, IF(CH26="alloggio non assegnabile", (CK26*CL26)=0),0, IF(CH26="contributo non applicabile",(CK26*CL26)=0),0)</f>
        <v>#N/A</v>
      </c>
    </row>
    <row r="27" spans="1:93" x14ac:dyDescent="0.25">
      <c r="A27" s="65"/>
      <c r="B27" s="20">
        <v>0</v>
      </c>
      <c r="C27" s="92">
        <f t="shared" si="0"/>
        <v>0</v>
      </c>
      <c r="D27" s="2"/>
      <c r="E27" s="2"/>
      <c r="F27" s="2"/>
      <c r="G27" s="2"/>
      <c r="H27" s="2"/>
      <c r="I27" s="74"/>
      <c r="J27" s="77">
        <v>0</v>
      </c>
      <c r="K27" s="53" t="str" cm="1">
        <f t="array" ref="K27">_xlfn.IFS(AND(J27&gt;9360, J27&lt;=20000), "FASCIA 1",IF(J27&gt;20000, J27&lt;=35000), "FASCIA 2", OR(J27&lt;=9360, J27&gt;35000), "ISEE non ammissibile")</f>
        <v>ISEE non ammissibile</v>
      </c>
      <c r="L27" s="5">
        <v>0</v>
      </c>
      <c r="M27" s="54" t="str">
        <f t="shared" si="1"/>
        <v>ND</v>
      </c>
      <c r="N27" s="62" t="str" cm="1">
        <f t="array" ref="N27">_xlfn.IFS(AND(K27="FASCIA 1",M27&gt;30%), "alloggio non assegnabile", IF(K27="FASCIA 2",M27&gt;40%), "alloggio non assegnabile", IF(K27="FASCIA 1", M27&lt;=15%), "contributo non applicabile", IF(K27="FASCIA 2", M27&lt;=20%), "contributo non applicabile", IF(K27="FASCIA 1", M27 &gt;15%), "contributo Fascia 1", IF(K27="FASCIA 2", M27&gt;20%), "contributo Fascia 2", IF(K27="ISEE non ammissibile",L27&gt;=0), "ISEE non ammissibile")</f>
        <v>ISEE non ammissibile</v>
      </c>
      <c r="O27" s="63">
        <f t="shared" si="2"/>
        <v>0</v>
      </c>
      <c r="P27" s="51" t="str">
        <f t="shared" si="3"/>
        <v>verificato</v>
      </c>
      <c r="Q27" s="21">
        <v>0</v>
      </c>
      <c r="R27" s="2">
        <v>0</v>
      </c>
      <c r="S27" s="55">
        <f t="shared" si="29"/>
        <v>0</v>
      </c>
      <c r="T27" s="56" cm="1">
        <f t="array" ref="T27">_xlfn.IFS(AND(N27="contributo Fascia 1",(O27*R27)&gt;=2000), 2000, IF(N27="contributo Fascia 2",(O27*R27)&gt;=1500), 1500, IF(N27="contributo Fascia 1",(O27*R27)&lt;2000),(O27*R27), IF(N27="contributo Fascia 2",(O27*R27)&lt;1500),(O27*R27), IF(N27="ISEE non ammissibile",(O27*R27)=0),0, IF(N27="alloggio non assegnabile", (O27*R27)=0),0, IF(N27="contributo non applicabile",(O27*R27)=0),0)</f>
        <v>0</v>
      </c>
      <c r="U27" s="78" cm="1">
        <f t="array" ref="U27">_xlfn.IFS(AND(N27="contributo Fascia 1",(Q27*R27)&gt;2000), 2000-T27, IF(N27="contributo Fascia 2",(Q27*R27)&gt;1500), 1500-T27, IF(N27="contributo Fascia 1",(Q27*R27)&lt;2000),2000-(Q27*R27), IF(N27="contributo Fascia 2",(Q27*R27)&lt;1500),1500-(Q27*R27), IF(N27="ISEE non ammissibile",(Q27*R27)=0),0, IF(N27="alloggio non assegnabile", (Q27*R27)=0),0, IF(N27="contributo non applicabile",(Q27*R27)=0),0)</f>
        <v>0</v>
      </c>
      <c r="V27" s="77">
        <v>0</v>
      </c>
      <c r="W27" s="53" t="e" cm="1">
        <f t="array" ref="W27">_xlfn.IFS(AND(V27&gt;9360, V27&lt;=20000), "FASCIA 1",IF(V27&gt;20000, V27&lt;=35000), "FASCIA 2")</f>
        <v>#N/A</v>
      </c>
      <c r="X27" s="5">
        <v>0</v>
      </c>
      <c r="Y27" s="54" t="str">
        <f t="shared" si="5"/>
        <v>ND</v>
      </c>
      <c r="Z27" s="62" t="e" cm="1">
        <f t="array" ref="Z27">_xlfn.IFS(IF(W27="FASCIA 1", Y27&lt;=15%), "contributo non applicabile", IF(W27="FASCIA 2", Y27&lt;=20%), "contributo non applicabile", IF(W27="FASCIA 1", Y27 &gt;15%), "contributo Fascia 1", IF(W27="FASCIA 2", Y27&gt;20%), "contributo Fascia 2", IF(W27="ISEE non ammissibile",X27&gt;=0), "ISEE non ammissibile")</f>
        <v>#N/A</v>
      </c>
      <c r="AA27" s="63" t="e">
        <f t="shared" si="6"/>
        <v>#N/A</v>
      </c>
      <c r="AB27" s="51" t="e">
        <f t="shared" si="7"/>
        <v>#N/A</v>
      </c>
      <c r="AC27" s="21">
        <v>0</v>
      </c>
      <c r="AD27" s="2">
        <v>0</v>
      </c>
      <c r="AE27" s="55">
        <f t="shared" si="8"/>
        <v>0</v>
      </c>
      <c r="AF27" s="56" t="e" cm="1">
        <f t="array" ref="AF27">_xlfn.IFS(AND(Z27="contributo Fascia 1",(AA27*AD27)&gt;=2000), 2000, IF(Z27="contributo Fascia 2",(AA27*AD27)&gt;=1500), 1500, IF(Z27="contributo Fascia 1",(AA27*AD27)&lt;2000),(AA27*AD27), IF(Z27="contributo Fascia 2",(AA27*AD27)&lt;1500),(AA27*AD27), IF(Z27="ISEE non ammissibile",(AA27*AD27)=0),0, IF(Z27="alloggio non assegnabile", (AA27*AD27)=0),0, IF(Z27="contributo non applicabile",(AA27*AD27)=0),0)</f>
        <v>#N/A</v>
      </c>
      <c r="AG27" s="78" t="e" cm="1">
        <f t="array" ref="AG27">_xlfn.IFS(AND(Z27="contributo Fascia 1",(AC27*AD27)&gt;2000), 2000-AF27, IF(Z27="contributo Fascia 2",(AC27*AD27)&gt;1500), 1500-AF27, IF(Z27="contributo Fascia 1",(AC27*AD27)&lt;2000),2000-(AC27*AD27), IF(Z27="contributo Fascia 2",(AC27*AD27)&lt;1500),1500-(AC27*AD27), IF(Z27="ISEE non ammissibile",(AC27*AD27)=0),0, IF(Z27="alloggio non assegnabile", (AC27*AD27)=0),0, IF(Z27="contributo non applicabile",(AC27*AD27)=0),0)</f>
        <v>#N/A</v>
      </c>
      <c r="AH27" s="75">
        <v>0</v>
      </c>
      <c r="AI27" s="53" t="e" cm="1">
        <f t="array" ref="AI27">_xlfn.IFS(AND(AH27&gt;9360, AH27&lt;=20000), "FASCIA 1",IF(AH27&gt;20000, AH27&lt;=35000), "FASCIA 2")</f>
        <v>#N/A</v>
      </c>
      <c r="AJ27" s="5">
        <v>0</v>
      </c>
      <c r="AK27" s="54" t="str">
        <f t="shared" si="9"/>
        <v>ND</v>
      </c>
      <c r="AL27" s="62" t="e" cm="1">
        <f t="array" ref="AL27">_xlfn.IFS(IF(AI27="FASCIA 1", AK27&lt;=15%), "contributo non applicabile", IF(AI27="FASCIA 2", AK27&lt;=20%), "contributo non applicabile", IF(AI27="FASCIA 1", AK27 &gt;15%), "contributo Fascia 1", IF(AI27="FASCIA 2", AK27&gt;20%), "contributo Fascia 2", IF(AI27="ISEE non ammissibile",AJ27&gt;=0), "ISEE non ammissibile")</f>
        <v>#N/A</v>
      </c>
      <c r="AM27" s="51" t="e">
        <f t="shared" si="10"/>
        <v>#N/A</v>
      </c>
      <c r="AN27" s="51" t="e">
        <f t="shared" si="11"/>
        <v>#N/A</v>
      </c>
      <c r="AO27" s="21">
        <v>0</v>
      </c>
      <c r="AP27" s="2">
        <v>0</v>
      </c>
      <c r="AQ27" s="55">
        <f t="shared" si="30"/>
        <v>0</v>
      </c>
      <c r="AR27" s="56" t="e" cm="1">
        <f t="array" ref="AR27">_xlfn.IFS(AND(AL27="contributo Fascia 1",(AM27*AP27)&gt;=2000), 2000, IF(AL27="contributo Fascia 2",(AM27*AP27)&gt;=1500), 1500, IF(AL27="contributo Fascia 1",(AM27*AP27)&lt;2000),(AM27*AP27), IF(AL27="contributo Fascia 2",(AM27*AP27)&lt;1500),(AM27*AP27), IF(AL27="ISEE non ammissibile",(AM27*AP27)=0),0, IF(AL27="alloggio non assegnabile", (AM27*AP27)=0),0, IF(AL27="contributo non applicabile",(AM27*AP27)=0),0)</f>
        <v>#N/A</v>
      </c>
      <c r="AS27" s="78" t="e" cm="1">
        <f t="array" ref="AS27">_xlfn.IFS(AND(AL27="contributo Fascia 1",(AO27*AP27)&gt;2000), 2000-AR27, IF(AL27="contributo Fascia 2",(AO27*AP27)&gt;1500), 1500-AR27, IF(AL27="contributo Fascia 1",(AO27*AP27)&lt;2000),2000-(AO27*AP27), IF(AL27="contributo Fascia 2",(AO27*AP27)&lt;1500),1500-(AO27*AP27), IF(AL27="ISEE non ammissibile",(AO27*AP27)=0),0, IF(AL27="alloggio non assegnabile", (AO27*AP27)=0),0, IF(AL27="contributo non applicabile",(AO27*AP27)=0),0)</f>
        <v>#N/A</v>
      </c>
      <c r="AT27" s="77">
        <v>0</v>
      </c>
      <c r="AU27" s="53" t="e" cm="1">
        <f t="array" ref="AU27">_xlfn.IFS(AND(AT27&gt;9360, AT27&lt;=20000), "FASCIA 1",IF(AT27&gt;20000, AT27&lt;=35000), "FASCIA 2")</f>
        <v>#N/A</v>
      </c>
      <c r="AV27" s="5">
        <v>0</v>
      </c>
      <c r="AW27" s="54" t="str">
        <f t="shared" si="13"/>
        <v>ND</v>
      </c>
      <c r="AX27" s="62" t="e" cm="1">
        <f t="array" ref="AX27">_xlfn.IFS(IF(AU27="FASCIA 1", AW27&lt;=15%), "contributo non applicabile", IF(AU27="FASCIA 2", AW27&lt;=20%), "contributo non applicabile", IF(AU27="FASCIA 1", AW27 &gt;15%), "contributo Fascia 1", IF(AU27="FASCIA 2", AW27&gt;20%), "contributo Fascia 2", IF(AU27="ISEE non ammissibile",AV27&gt;=0), "ISEE non ammissibile")</f>
        <v>#N/A</v>
      </c>
      <c r="AY27" s="63" t="e">
        <f t="shared" si="14"/>
        <v>#N/A</v>
      </c>
      <c r="AZ27" s="51" t="e">
        <f t="shared" si="15"/>
        <v>#N/A</v>
      </c>
      <c r="BA27" s="21">
        <v>0</v>
      </c>
      <c r="BB27" s="2">
        <v>0</v>
      </c>
      <c r="BC27" s="55">
        <f t="shared" si="31"/>
        <v>0</v>
      </c>
      <c r="BD27" s="56" t="e" cm="1">
        <f t="array" ref="BD27">_xlfn.IFS(AND(AX27="contributo Fascia 1",(AY27*BB27)&gt;=2000), 2000, IF(AX27="contributo Fascia 2",(AY27*BB27)&gt;=1500), 1500, IF(AX27="contributo Fascia 1",(AY27*BB27)&lt;2000),(AY27*BB27), IF(AX27="contributo Fascia 2",(AY27*BB27)&lt;1500),(AY27*BB27), IF(AX27="ISEE non ammissibile",(AY27*BB27)=0),0, IF(AX27="alloggio non assegnabile", (AY27*BB27)=0),0, IF(AX27="contributo non applicabile",(AY27*BB27)=0),0)</f>
        <v>#N/A</v>
      </c>
      <c r="BE27" s="78" t="e" cm="1">
        <f t="array" ref="BE27">_xlfn.IFS(AND(AX27="contributo Fascia 1",(BA27*BB27)&gt;2000), 2000-BD27, IF(AX27="contributo Fascia 2",(BA27*BB27)&gt;1500), 1500-BD27, IF(AX27="contributo Fascia 1",(BA27*BB27)&lt;2000),2000-(BA27*BB27), IF(AX27="contributo Fascia 2",(BA27*BB27)&lt;1500),1500-(BA27*BB27), IF(AX27="ISEE non ammissibile",(BA27*BB27)=0),0, IF(AX27="alloggio non assegnabile", (BA27*BB27)=0),0, IF(AX27="contributo non applicabile",(BA27*BB27)=0),0)</f>
        <v>#N/A</v>
      </c>
      <c r="BF27" s="75">
        <v>0</v>
      </c>
      <c r="BG27" s="53" t="e" cm="1">
        <f t="array" ref="BG27">_xlfn.IFS(AND(BF27&gt;9360, BF27&lt;=20000), "FASCIA 1",IF(BF27&gt;20000, BF27&lt;=35000), "FASCIA 2")</f>
        <v>#N/A</v>
      </c>
      <c r="BH27" s="5">
        <v>0</v>
      </c>
      <c r="BI27" s="54" t="str">
        <f t="shared" si="17"/>
        <v>ND</v>
      </c>
      <c r="BJ27" s="62" t="e" cm="1">
        <f t="array" ref="BJ27">_xlfn.IFS(IF(BG27="FASCIA 1", BI27&lt;=15%), "contributo non applicabile", IF(BG27="FASCIA 2", BI27&lt;=20%), "contributo non applicabile", IF(BG27="FASCIA 1", BI27 &gt;15%), "contributo Fascia 1", IF(BG27="FASCIA 2", BI27&gt;20%), "contributo Fascia 2", IF(BG27="ISEE non ammissibile",BH27&gt;=0), "ISEE non ammissibile")</f>
        <v>#N/A</v>
      </c>
      <c r="BK27" s="63" t="e">
        <f t="shared" si="18"/>
        <v>#N/A</v>
      </c>
      <c r="BL27" s="51" t="e">
        <f t="shared" si="19"/>
        <v>#N/A</v>
      </c>
      <c r="BM27" s="21">
        <v>0</v>
      </c>
      <c r="BN27" s="2">
        <v>0</v>
      </c>
      <c r="BO27" s="55">
        <f t="shared" si="32"/>
        <v>0</v>
      </c>
      <c r="BP27" s="56" t="e" cm="1">
        <f t="array" ref="BP27">_xlfn.IFS(AND(BJ27="contributo Fascia 1",(BK27*BN27)&gt;=2000), 2000, IF(BJ27="contributo Fascia 2",(BK27*BN27)&gt;=1500), 1500, IF(BJ27="contributo Fascia 1",(BK27*BN27)&lt;2000),(BK27*BN27), IF(BJ27="contributo Fascia 2",(BK27*BN27)&lt;1500),(BK27*BN27), IF(BJ27="ISEE non ammissibile",(BK27*BN27)=0),0, IF(BJ27="alloggio non assegnabile", (BK27*BN27)=0),0, IF(BJ27="contributo non applicabile",(BK27*BN27)=0),0)</f>
        <v>#N/A</v>
      </c>
      <c r="BQ27" s="78" t="e" cm="1">
        <f t="array" ref="BQ27">_xlfn.IFS(AND(BJ27="contributo Fascia 1",(BM27*BN27)&gt;2000), 2000-BP27, IF(BJ27="contributo Fascia 2",(BM27*BN27)&gt;1500), 1500-BP27, IF(BJ27="contributo Fascia 1",(BM27*BN27)&lt;2000),2000-(BM27*BN27), IF(BJ27="contributo Fascia 2",(BM27*BN27)&lt;1500),1500-(BM27*BN27), IF(BJ27="ISEE non ammissibile",(BM27*BN27)=0),0, IF(BJ27="alloggio non assegnabile", (BM27*BN27)=0),0, IF(BJ27="contributo non applicabile",(BM27*BN27)=0),0)</f>
        <v>#N/A</v>
      </c>
      <c r="BR27" s="77">
        <v>0</v>
      </c>
      <c r="BS27" s="53" t="e" cm="1">
        <f t="array" ref="BS27">_xlfn.IFS(AND(BR27&gt;9360, BR27&lt;=20000), "FASCIA 1",IF(BR27&gt;20000, BR27&lt;=35000), "FASCIA 2")</f>
        <v>#N/A</v>
      </c>
      <c r="BT27" s="5">
        <v>0</v>
      </c>
      <c r="BU27" s="54" t="str">
        <f t="shared" si="21"/>
        <v>ND</v>
      </c>
      <c r="BV27" s="62" t="e" cm="1">
        <f t="array" ref="BV27">_xlfn.IFS(IF(BS27="FASCIA 1", BU27&lt;=15%), "contributo non applicabile", IF(BS27="FASCIA 2", BU27&lt;=20%), "contributo non applicabile", IF(BS27="FASCIA 1", BU27 &gt;15%), "contributo Fascia 1", IF(BS27="FASCIA 2", BU27&gt;20%), "contributo Fascia 2", IF(BS27="ISEE non ammissibile",BT27&gt;=0), "ISEE non ammissibile")</f>
        <v>#N/A</v>
      </c>
      <c r="BW27" s="63" t="e">
        <f t="shared" si="22"/>
        <v>#N/A</v>
      </c>
      <c r="BX27" s="51" t="e">
        <f t="shared" si="23"/>
        <v>#N/A</v>
      </c>
      <c r="BY27" s="21">
        <v>0</v>
      </c>
      <c r="BZ27" s="2">
        <v>0</v>
      </c>
      <c r="CA27" s="55">
        <f t="shared" si="33"/>
        <v>0</v>
      </c>
      <c r="CB27" s="56" t="e" cm="1">
        <f t="array" ref="CB27">_xlfn.IFS(AND(BV27="contributo Fascia 1",(BW27*BZ27)&gt;=2000), 2000, IF(BV27="contributo Fascia 2",(BW27*BZ27)&gt;=1500), 1500, IF(BV27="contributo Fascia 1",(BW27*BZ27)&lt;2000),(BW27*BZ27), IF(BV27="contributo Fascia 2",(BW27*BZ27)&lt;1500),(BW27*BZ27), IF(BV27="ISEE non ammissibile",(BW27*BZ27)=0),0, IF(BV27="alloggio non assegnabile", (BW27*BZ27)=0),0, IF(BV27="contributo non applicabile",(BW27*BZ27)=0),0)</f>
        <v>#N/A</v>
      </c>
      <c r="CC27" s="78" t="e" cm="1">
        <f t="array" ref="CC27">_xlfn.IFS(AND(BV27="contributo Fascia 1",(BY27*BZ27)&gt;2000), 2000-CB27, IF(BV27="contributo Fascia 2",(BY27*BZ27)&gt;1500), 1500-CB27, IF(BV27="contributo Fascia 1",(BY27*BZ27)&lt;2000),2000-(BY27*BZ27), IF(BV27="contributo Fascia 2",(BY27*BZ27)&lt;1500),1500-(BY27*BZ27), IF(BV27="ISEE non ammissibile",(BY27*BZ27)=0),0, IF(BV27="alloggio non assegnabile", (BY27*BZ27)=0),0, IF(BV27="contributo non applicabile",(BY27*BZ27)=0),0)</f>
        <v>#N/A</v>
      </c>
      <c r="CD27" s="75">
        <v>0</v>
      </c>
      <c r="CE27" s="53" t="e" cm="1">
        <f t="array" ref="CE27">_xlfn.IFS(AND(CD27&gt;9360, CD27&lt;=20000), "FASCIA 1",IF(CD27&gt;20000, CD27&lt;=35000), "FASCIA 2")</f>
        <v>#N/A</v>
      </c>
      <c r="CF27" s="5">
        <v>0</v>
      </c>
      <c r="CG27" s="54" t="str">
        <f t="shared" si="25"/>
        <v>ND</v>
      </c>
      <c r="CH27" s="62" t="e" cm="1">
        <f t="array" ref="CH27">_xlfn.IFS(IF(CE27="FASCIA 1", CG27&lt;=15%), "contributo non applicabile", IF(CE27="FASCIA 2", CG27&lt;=20%), "contributo non applicabile", IF(CE27="FASCIA 1", CG27 &gt;15%), "contributo Fascia 1", IF(CE27="FASCIA 2", CG27&gt;20%), "contributo Fascia 2", IF(CE27="ISEE non ammissibile",CF27&gt;=0), "ISEE non ammissibile")</f>
        <v>#N/A</v>
      </c>
      <c r="CI27" s="63" t="e">
        <f t="shared" si="26"/>
        <v>#N/A</v>
      </c>
      <c r="CJ27" s="51" t="e">
        <f t="shared" si="27"/>
        <v>#N/A</v>
      </c>
      <c r="CK27" s="21">
        <v>0</v>
      </c>
      <c r="CL27" s="2">
        <v>0</v>
      </c>
      <c r="CM27" s="55">
        <f t="shared" si="34"/>
        <v>0</v>
      </c>
      <c r="CN27" s="56" t="e" cm="1">
        <f t="array" ref="CN27">_xlfn.IFS(AND(CH27="contributo Fascia 1",(CI27*CL27)&gt;=2000), 2000, IF(CH27="contributo Fascia 2",(CI27*CL27)&gt;=1500), 1500, IF(CH27="contributo Fascia 1",(CI27*CL27)&lt;2000),(CI27*CL27), IF(CH27="contributo Fascia 2",(CI27*CL27)&lt;1500),(CI27*CL27), IF(CH27="ISEE non ammissibile",(CI27*CL27)=0),0, IF(CH27="alloggio non assegnabile", (CI27*CL27)=0),0, IF(CH27="contributo non applicabile",(CI27*CL27)=0),0)</f>
        <v>#N/A</v>
      </c>
      <c r="CO27" s="78" t="e" cm="1">
        <f t="array" ref="CO27">_xlfn.IFS(AND(CH27="contributo Fascia 1",(CK27*CL27)&gt;2000), 2000-CN27, IF(CH27="contributo Fascia 2",(CK27*CL27)&gt;1500), 1500-CN27, IF(CH27="contributo Fascia 1",(CK27*CL27)&lt;2000),2000-(CK27*CL27), IF(CH27="contributo Fascia 2",(CK27*CL27)&lt;1500),1500-(CK27*CL27), IF(CH27="ISEE non ammissibile",(CK27*CL27)=0),0, IF(CH27="alloggio non assegnabile", (CK27*CL27)=0),0, IF(CH27="contributo non applicabile",(CK27*CL27)=0),0)</f>
        <v>#N/A</v>
      </c>
    </row>
    <row r="28" spans="1:93" x14ac:dyDescent="0.25">
      <c r="A28" s="65"/>
      <c r="B28" s="20">
        <v>0</v>
      </c>
      <c r="C28" s="92">
        <f t="shared" si="0"/>
        <v>0</v>
      </c>
      <c r="D28" s="2"/>
      <c r="E28" s="2"/>
      <c r="F28" s="2"/>
      <c r="G28" s="2"/>
      <c r="H28" s="2"/>
      <c r="I28" s="74"/>
      <c r="J28" s="77">
        <v>0</v>
      </c>
      <c r="K28" s="53" t="str" cm="1">
        <f t="array" ref="K28">_xlfn.IFS(AND(J28&gt;9360, J28&lt;=20000), "FASCIA 1",IF(J28&gt;20000, J28&lt;=35000), "FASCIA 2", OR(J28&lt;=9360, J28&gt;35000), "ISEE non ammissibile")</f>
        <v>ISEE non ammissibile</v>
      </c>
      <c r="L28" s="5">
        <v>0</v>
      </c>
      <c r="M28" s="54" t="str">
        <f t="shared" si="1"/>
        <v>ND</v>
      </c>
      <c r="N28" s="62" t="str" cm="1">
        <f t="array" ref="N28">_xlfn.IFS(AND(K28="FASCIA 1",M28&gt;30%), "alloggio non assegnabile", IF(K28="FASCIA 2",M28&gt;40%), "alloggio non assegnabile", IF(K28="FASCIA 1", M28&lt;=15%), "contributo non applicabile", IF(K28="FASCIA 2", M28&lt;=20%), "contributo non applicabile", IF(K28="FASCIA 1", M28 &gt;15%), "contributo Fascia 1", IF(K28="FASCIA 2", M28&gt;20%), "contributo Fascia 2", IF(K28="ISEE non ammissibile",L28&gt;=0), "ISEE non ammissibile")</f>
        <v>ISEE non ammissibile</v>
      </c>
      <c r="O28" s="63">
        <f t="shared" si="2"/>
        <v>0</v>
      </c>
      <c r="P28" s="51" t="str">
        <f t="shared" si="3"/>
        <v>verificato</v>
      </c>
      <c r="Q28" s="21">
        <v>0</v>
      </c>
      <c r="R28" s="2">
        <v>0</v>
      </c>
      <c r="S28" s="55">
        <f t="shared" si="29"/>
        <v>0</v>
      </c>
      <c r="T28" s="56" cm="1">
        <f t="array" ref="T28">_xlfn.IFS(AND(N28="contributo Fascia 1",(O28*R28)&gt;=2000), 2000, IF(N28="contributo Fascia 2",(O28*R28)&gt;=1500), 1500, IF(N28="contributo Fascia 1",(O28*R28)&lt;2000),(O28*R28), IF(N28="contributo Fascia 2",(O28*R28)&lt;1500),(O28*R28), IF(N28="ISEE non ammissibile",(O28*R28)=0),0, IF(N28="alloggio non assegnabile", (O28*R28)=0),0, IF(N28="contributo non applicabile",(O28*R28)=0),0)</f>
        <v>0</v>
      </c>
      <c r="U28" s="78" cm="1">
        <f t="array" ref="U28">_xlfn.IFS(AND(N28="contributo Fascia 1",(Q28*R28)&gt;2000), 2000-T28, IF(N28="contributo Fascia 2",(Q28*R28)&gt;1500), 1500-T28, IF(N28="contributo Fascia 1",(Q28*R28)&lt;2000),2000-(Q28*R28), IF(N28="contributo Fascia 2",(Q28*R28)&lt;1500),1500-(Q28*R28), IF(N28="ISEE non ammissibile",(Q28*R28)=0),0, IF(N28="alloggio non assegnabile", (Q28*R28)=0),0, IF(N28="contributo non applicabile",(Q28*R28)=0),0)</f>
        <v>0</v>
      </c>
      <c r="V28" s="77">
        <v>0</v>
      </c>
      <c r="W28" s="53" t="e" cm="1">
        <f t="array" ref="W28">_xlfn.IFS(AND(V28&gt;9360, V28&lt;=20000), "FASCIA 1",IF(V28&gt;20000, V28&lt;=35000), "FASCIA 2")</f>
        <v>#N/A</v>
      </c>
      <c r="X28" s="5">
        <v>0</v>
      </c>
      <c r="Y28" s="54" t="str">
        <f t="shared" si="5"/>
        <v>ND</v>
      </c>
      <c r="Z28" s="62" t="e" cm="1">
        <f t="array" ref="Z28">_xlfn.IFS(IF(W28="FASCIA 1", Y28&lt;=15%), "contributo non applicabile", IF(W28="FASCIA 2", Y28&lt;=20%), "contributo non applicabile", IF(W28="FASCIA 1", Y28 &gt;15%), "contributo Fascia 1", IF(W28="FASCIA 2", Y28&gt;20%), "contributo Fascia 2", IF(W28="ISEE non ammissibile",X28&gt;=0), "ISEE non ammissibile")</f>
        <v>#N/A</v>
      </c>
      <c r="AA28" s="63" t="e">
        <f t="shared" si="6"/>
        <v>#N/A</v>
      </c>
      <c r="AB28" s="51" t="e">
        <f t="shared" si="7"/>
        <v>#N/A</v>
      </c>
      <c r="AC28" s="21">
        <v>0</v>
      </c>
      <c r="AD28" s="2">
        <v>0</v>
      </c>
      <c r="AE28" s="55">
        <f t="shared" si="8"/>
        <v>0</v>
      </c>
      <c r="AF28" s="56" t="e" cm="1">
        <f t="array" ref="AF28">_xlfn.IFS(AND(Z28="contributo Fascia 1",(AA28*AD28)&gt;=2000), 2000, IF(Z28="contributo Fascia 2",(AA28*AD28)&gt;=1500), 1500, IF(Z28="contributo Fascia 1",(AA28*AD28)&lt;2000),(AA28*AD28), IF(Z28="contributo Fascia 2",(AA28*AD28)&lt;1500),(AA28*AD28), IF(Z28="ISEE non ammissibile",(AA28*AD28)=0),0, IF(Z28="alloggio non assegnabile", (AA28*AD28)=0),0, IF(Z28="contributo non applicabile",(AA28*AD28)=0),0)</f>
        <v>#N/A</v>
      </c>
      <c r="AG28" s="78" t="e" cm="1">
        <f t="array" ref="AG28">_xlfn.IFS(AND(Z28="contributo Fascia 1",(AC28*AD28)&gt;2000), 2000-AF28, IF(Z28="contributo Fascia 2",(AC28*AD28)&gt;1500), 1500-AF28, IF(Z28="contributo Fascia 1",(AC28*AD28)&lt;2000),2000-(AC28*AD28), IF(Z28="contributo Fascia 2",(AC28*AD28)&lt;1500),1500-(AC28*AD28), IF(Z28="ISEE non ammissibile",(AC28*AD28)=0),0, IF(Z28="alloggio non assegnabile", (AC28*AD28)=0),0, IF(Z28="contributo non applicabile",(AC28*AD28)=0),0)</f>
        <v>#N/A</v>
      </c>
      <c r="AH28" s="75">
        <v>0</v>
      </c>
      <c r="AI28" s="53" t="e" cm="1">
        <f t="array" ref="AI28">_xlfn.IFS(AND(AH28&gt;9360, AH28&lt;=20000), "FASCIA 1",IF(AH28&gt;20000, AH28&lt;=35000), "FASCIA 2")</f>
        <v>#N/A</v>
      </c>
      <c r="AJ28" s="5">
        <v>0</v>
      </c>
      <c r="AK28" s="54" t="str">
        <f t="shared" si="9"/>
        <v>ND</v>
      </c>
      <c r="AL28" s="62" t="e" cm="1">
        <f t="array" ref="AL28">_xlfn.IFS(IF(AI28="FASCIA 1", AK28&lt;=15%), "contributo non applicabile", IF(AI28="FASCIA 2", AK28&lt;=20%), "contributo non applicabile", IF(AI28="FASCIA 1", AK28 &gt;15%), "contributo Fascia 1", IF(AI28="FASCIA 2", AK28&gt;20%), "contributo Fascia 2", IF(AI28="ISEE non ammissibile",AJ28&gt;=0), "ISEE non ammissibile")</f>
        <v>#N/A</v>
      </c>
      <c r="AM28" s="51" t="e">
        <f t="shared" si="10"/>
        <v>#N/A</v>
      </c>
      <c r="AN28" s="51" t="e">
        <f t="shared" si="11"/>
        <v>#N/A</v>
      </c>
      <c r="AO28" s="21">
        <v>0</v>
      </c>
      <c r="AP28" s="2">
        <v>0</v>
      </c>
      <c r="AQ28" s="55">
        <f t="shared" si="30"/>
        <v>0</v>
      </c>
      <c r="AR28" s="56" t="e" cm="1">
        <f t="array" ref="AR28">_xlfn.IFS(AND(AL28="contributo Fascia 1",(AM28*AP28)&gt;=2000), 2000, IF(AL28="contributo Fascia 2",(AM28*AP28)&gt;=1500), 1500, IF(AL28="contributo Fascia 1",(AM28*AP28)&lt;2000),(AM28*AP28), IF(AL28="contributo Fascia 2",(AM28*AP28)&lt;1500),(AM28*AP28), IF(AL28="ISEE non ammissibile",(AM28*AP28)=0),0, IF(AL28="alloggio non assegnabile", (AM28*AP28)=0),0, IF(AL28="contributo non applicabile",(AM28*AP28)=0),0)</f>
        <v>#N/A</v>
      </c>
      <c r="AS28" s="78" t="e" cm="1">
        <f t="array" ref="AS28">_xlfn.IFS(AND(AL28="contributo Fascia 1",(AO28*AP28)&gt;2000), 2000-AR28, IF(AL28="contributo Fascia 2",(AO28*AP28)&gt;1500), 1500-AR28, IF(AL28="contributo Fascia 1",(AO28*AP28)&lt;2000),2000-(AO28*AP28), IF(AL28="contributo Fascia 2",(AO28*AP28)&lt;1500),1500-(AO28*AP28), IF(AL28="ISEE non ammissibile",(AO28*AP28)=0),0, IF(AL28="alloggio non assegnabile", (AO28*AP28)=0),0, IF(AL28="contributo non applicabile",(AO28*AP28)=0),0)</f>
        <v>#N/A</v>
      </c>
      <c r="AT28" s="77">
        <v>0</v>
      </c>
      <c r="AU28" s="53" t="e" cm="1">
        <f t="array" ref="AU28">_xlfn.IFS(AND(AT28&gt;9360, AT28&lt;=20000), "FASCIA 1",IF(AT28&gt;20000, AT28&lt;=35000), "FASCIA 2")</f>
        <v>#N/A</v>
      </c>
      <c r="AV28" s="5">
        <v>0</v>
      </c>
      <c r="AW28" s="54" t="str">
        <f t="shared" si="13"/>
        <v>ND</v>
      </c>
      <c r="AX28" s="62" t="e" cm="1">
        <f t="array" ref="AX28">_xlfn.IFS(IF(AU28="FASCIA 1", AW28&lt;=15%), "contributo non applicabile", IF(AU28="FASCIA 2", AW28&lt;=20%), "contributo non applicabile", IF(AU28="FASCIA 1", AW28 &gt;15%), "contributo Fascia 1", IF(AU28="FASCIA 2", AW28&gt;20%), "contributo Fascia 2", IF(AU28="ISEE non ammissibile",AV28&gt;=0), "ISEE non ammissibile")</f>
        <v>#N/A</v>
      </c>
      <c r="AY28" s="63" t="e">
        <f t="shared" si="14"/>
        <v>#N/A</v>
      </c>
      <c r="AZ28" s="51" t="e">
        <f t="shared" si="15"/>
        <v>#N/A</v>
      </c>
      <c r="BA28" s="21">
        <v>0</v>
      </c>
      <c r="BB28" s="2">
        <v>0</v>
      </c>
      <c r="BC28" s="55">
        <f t="shared" si="31"/>
        <v>0</v>
      </c>
      <c r="BD28" s="56" t="e" cm="1">
        <f t="array" ref="BD28">_xlfn.IFS(AND(AX28="contributo Fascia 1",(AY28*BB28)&gt;=2000), 2000, IF(AX28="contributo Fascia 2",(AY28*BB28)&gt;=1500), 1500, IF(AX28="contributo Fascia 1",(AY28*BB28)&lt;2000),(AY28*BB28), IF(AX28="contributo Fascia 2",(AY28*BB28)&lt;1500),(AY28*BB28), IF(AX28="ISEE non ammissibile",(AY28*BB28)=0),0, IF(AX28="alloggio non assegnabile", (AY28*BB28)=0),0, IF(AX28="contributo non applicabile",(AY28*BB28)=0),0)</f>
        <v>#N/A</v>
      </c>
      <c r="BE28" s="78" t="e" cm="1">
        <f t="array" ref="BE28">_xlfn.IFS(AND(AX28="contributo Fascia 1",(BA28*BB28)&gt;2000), 2000-BD28, IF(AX28="contributo Fascia 2",(BA28*BB28)&gt;1500), 1500-BD28, IF(AX28="contributo Fascia 1",(BA28*BB28)&lt;2000),2000-(BA28*BB28), IF(AX28="contributo Fascia 2",(BA28*BB28)&lt;1500),1500-(BA28*BB28), IF(AX28="ISEE non ammissibile",(BA28*BB28)=0),0, IF(AX28="alloggio non assegnabile", (BA28*BB28)=0),0, IF(AX28="contributo non applicabile",(BA28*BB28)=0),0)</f>
        <v>#N/A</v>
      </c>
      <c r="BF28" s="75">
        <v>0</v>
      </c>
      <c r="BG28" s="53" t="e" cm="1">
        <f t="array" ref="BG28">_xlfn.IFS(AND(BF28&gt;9360, BF28&lt;=20000), "FASCIA 1",IF(BF28&gt;20000, BF28&lt;=35000), "FASCIA 2")</f>
        <v>#N/A</v>
      </c>
      <c r="BH28" s="5">
        <v>0</v>
      </c>
      <c r="BI28" s="54" t="str">
        <f t="shared" si="17"/>
        <v>ND</v>
      </c>
      <c r="BJ28" s="62" t="e" cm="1">
        <f t="array" ref="BJ28">_xlfn.IFS(IF(BG28="FASCIA 1", BI28&lt;=15%), "contributo non applicabile", IF(BG28="FASCIA 2", BI28&lt;=20%), "contributo non applicabile", IF(BG28="FASCIA 1", BI28 &gt;15%), "contributo Fascia 1", IF(BG28="FASCIA 2", BI28&gt;20%), "contributo Fascia 2", IF(BG28="ISEE non ammissibile",BH28&gt;=0), "ISEE non ammissibile")</f>
        <v>#N/A</v>
      </c>
      <c r="BK28" s="63" t="e">
        <f t="shared" si="18"/>
        <v>#N/A</v>
      </c>
      <c r="BL28" s="51" t="e">
        <f t="shared" si="19"/>
        <v>#N/A</v>
      </c>
      <c r="BM28" s="21">
        <v>0</v>
      </c>
      <c r="BN28" s="2">
        <v>0</v>
      </c>
      <c r="BO28" s="55">
        <f t="shared" si="32"/>
        <v>0</v>
      </c>
      <c r="BP28" s="56" t="e" cm="1">
        <f t="array" ref="BP28">_xlfn.IFS(AND(BJ28="contributo Fascia 1",(BK28*BN28)&gt;=2000), 2000, IF(BJ28="contributo Fascia 2",(BK28*BN28)&gt;=1500), 1500, IF(BJ28="contributo Fascia 1",(BK28*BN28)&lt;2000),(BK28*BN28), IF(BJ28="contributo Fascia 2",(BK28*BN28)&lt;1500),(BK28*BN28), IF(BJ28="ISEE non ammissibile",(BK28*BN28)=0),0, IF(BJ28="alloggio non assegnabile", (BK28*BN28)=0),0, IF(BJ28="contributo non applicabile",(BK28*BN28)=0),0)</f>
        <v>#N/A</v>
      </c>
      <c r="BQ28" s="78" t="e" cm="1">
        <f t="array" ref="BQ28">_xlfn.IFS(AND(BJ28="contributo Fascia 1",(BM28*BN28)&gt;2000), 2000-BP28, IF(BJ28="contributo Fascia 2",(BM28*BN28)&gt;1500), 1500-BP28, IF(BJ28="contributo Fascia 1",(BM28*BN28)&lt;2000),2000-(BM28*BN28), IF(BJ28="contributo Fascia 2",(BM28*BN28)&lt;1500),1500-(BM28*BN28), IF(BJ28="ISEE non ammissibile",(BM28*BN28)=0),0, IF(BJ28="alloggio non assegnabile", (BM28*BN28)=0),0, IF(BJ28="contributo non applicabile",(BM28*BN28)=0),0)</f>
        <v>#N/A</v>
      </c>
      <c r="BR28" s="77">
        <v>0</v>
      </c>
      <c r="BS28" s="53" t="e" cm="1">
        <f t="array" ref="BS28">_xlfn.IFS(AND(BR28&gt;9360, BR28&lt;=20000), "FASCIA 1",IF(BR28&gt;20000, BR28&lt;=35000), "FASCIA 2")</f>
        <v>#N/A</v>
      </c>
      <c r="BT28" s="5">
        <v>0</v>
      </c>
      <c r="BU28" s="54" t="str">
        <f t="shared" si="21"/>
        <v>ND</v>
      </c>
      <c r="BV28" s="62" t="e" cm="1">
        <f t="array" ref="BV28">_xlfn.IFS(IF(BS28="FASCIA 1", BU28&lt;=15%), "contributo non applicabile", IF(BS28="FASCIA 2", BU28&lt;=20%), "contributo non applicabile", IF(BS28="FASCIA 1", BU28 &gt;15%), "contributo Fascia 1", IF(BS28="FASCIA 2", BU28&gt;20%), "contributo Fascia 2", IF(BS28="ISEE non ammissibile",BT28&gt;=0), "ISEE non ammissibile")</f>
        <v>#N/A</v>
      </c>
      <c r="BW28" s="63" t="e">
        <f t="shared" si="22"/>
        <v>#N/A</v>
      </c>
      <c r="BX28" s="51" t="e">
        <f t="shared" si="23"/>
        <v>#N/A</v>
      </c>
      <c r="BY28" s="21">
        <v>0</v>
      </c>
      <c r="BZ28" s="2">
        <v>0</v>
      </c>
      <c r="CA28" s="55">
        <f t="shared" si="33"/>
        <v>0</v>
      </c>
      <c r="CB28" s="56" t="e" cm="1">
        <f t="array" ref="CB28">_xlfn.IFS(AND(BV28="contributo Fascia 1",(BW28*BZ28)&gt;=2000), 2000, IF(BV28="contributo Fascia 2",(BW28*BZ28)&gt;=1500), 1500, IF(BV28="contributo Fascia 1",(BW28*BZ28)&lt;2000),(BW28*BZ28), IF(BV28="contributo Fascia 2",(BW28*BZ28)&lt;1500),(BW28*BZ28), IF(BV28="ISEE non ammissibile",(BW28*BZ28)=0),0, IF(BV28="alloggio non assegnabile", (BW28*BZ28)=0),0, IF(BV28="contributo non applicabile",(BW28*BZ28)=0),0)</f>
        <v>#N/A</v>
      </c>
      <c r="CC28" s="78" t="e" cm="1">
        <f t="array" ref="CC28">_xlfn.IFS(AND(BV28="contributo Fascia 1",(BY28*BZ28)&gt;2000), 2000-CB28, IF(BV28="contributo Fascia 2",(BY28*BZ28)&gt;1500), 1500-CB28, IF(BV28="contributo Fascia 1",(BY28*BZ28)&lt;2000),2000-(BY28*BZ28), IF(BV28="contributo Fascia 2",(BY28*BZ28)&lt;1500),1500-(BY28*BZ28), IF(BV28="ISEE non ammissibile",(BY28*BZ28)=0),0, IF(BV28="alloggio non assegnabile", (BY28*BZ28)=0),0, IF(BV28="contributo non applicabile",(BY28*BZ28)=0),0)</f>
        <v>#N/A</v>
      </c>
      <c r="CD28" s="75">
        <v>0</v>
      </c>
      <c r="CE28" s="53" t="e" cm="1">
        <f t="array" ref="CE28">_xlfn.IFS(AND(CD28&gt;9360, CD28&lt;=20000), "FASCIA 1",IF(CD28&gt;20000, CD28&lt;=35000), "FASCIA 2")</f>
        <v>#N/A</v>
      </c>
      <c r="CF28" s="5">
        <v>0</v>
      </c>
      <c r="CG28" s="54" t="str">
        <f t="shared" si="25"/>
        <v>ND</v>
      </c>
      <c r="CH28" s="62" t="e" cm="1">
        <f t="array" ref="CH28">_xlfn.IFS(IF(CE28="FASCIA 1", CG28&lt;=15%), "contributo non applicabile", IF(CE28="FASCIA 2", CG28&lt;=20%), "contributo non applicabile", IF(CE28="FASCIA 1", CG28 &gt;15%), "contributo Fascia 1", IF(CE28="FASCIA 2", CG28&gt;20%), "contributo Fascia 2", IF(CE28="ISEE non ammissibile",CF28&gt;=0), "ISEE non ammissibile")</f>
        <v>#N/A</v>
      </c>
      <c r="CI28" s="63" t="e">
        <f t="shared" si="26"/>
        <v>#N/A</v>
      </c>
      <c r="CJ28" s="51" t="e">
        <f t="shared" si="27"/>
        <v>#N/A</v>
      </c>
      <c r="CK28" s="21">
        <v>0</v>
      </c>
      <c r="CL28" s="2">
        <v>0</v>
      </c>
      <c r="CM28" s="55">
        <f t="shared" si="34"/>
        <v>0</v>
      </c>
      <c r="CN28" s="56" t="e" cm="1">
        <f t="array" ref="CN28">_xlfn.IFS(AND(CH28="contributo Fascia 1",(CI28*CL28)&gt;=2000), 2000, IF(CH28="contributo Fascia 2",(CI28*CL28)&gt;=1500), 1500, IF(CH28="contributo Fascia 1",(CI28*CL28)&lt;2000),(CI28*CL28), IF(CH28="contributo Fascia 2",(CI28*CL28)&lt;1500),(CI28*CL28), IF(CH28="ISEE non ammissibile",(CI28*CL28)=0),0, IF(CH28="alloggio non assegnabile", (CI28*CL28)=0),0, IF(CH28="contributo non applicabile",(CI28*CL28)=0),0)</f>
        <v>#N/A</v>
      </c>
      <c r="CO28" s="78" t="e" cm="1">
        <f t="array" ref="CO28">_xlfn.IFS(AND(CH28="contributo Fascia 1",(CK28*CL28)&gt;2000), 2000-CN28, IF(CH28="contributo Fascia 2",(CK28*CL28)&gt;1500), 1500-CN28, IF(CH28="contributo Fascia 1",(CK28*CL28)&lt;2000),2000-(CK28*CL28), IF(CH28="contributo Fascia 2",(CK28*CL28)&lt;1500),1500-(CK28*CL28), IF(CH28="ISEE non ammissibile",(CK28*CL28)=0),0, IF(CH28="alloggio non assegnabile", (CK28*CL28)=0),0, IF(CH28="contributo non applicabile",(CK28*CL28)=0),0)</f>
        <v>#N/A</v>
      </c>
    </row>
    <row r="29" spans="1:93" x14ac:dyDescent="0.25">
      <c r="A29" s="65"/>
      <c r="B29" s="20">
        <v>0</v>
      </c>
      <c r="C29" s="92">
        <f t="shared" si="0"/>
        <v>0</v>
      </c>
      <c r="D29" s="2"/>
      <c r="E29" s="2"/>
      <c r="F29" s="2"/>
      <c r="G29" s="2"/>
      <c r="H29" s="2"/>
      <c r="I29" s="74"/>
      <c r="J29" s="77">
        <v>0</v>
      </c>
      <c r="K29" s="53" t="str" cm="1">
        <f t="array" ref="K29">_xlfn.IFS(AND(J29&gt;9360, J29&lt;=20000), "FASCIA 1",IF(J29&gt;20000, J29&lt;=35000), "FASCIA 2", OR(J29&lt;=9360, J29&gt;35000), "ISEE non ammissibile")</f>
        <v>ISEE non ammissibile</v>
      </c>
      <c r="L29" s="5">
        <v>0</v>
      </c>
      <c r="M29" s="54" t="str">
        <f t="shared" si="1"/>
        <v>ND</v>
      </c>
      <c r="N29" s="62" t="str" cm="1">
        <f t="array" ref="N29">_xlfn.IFS(AND(K29="FASCIA 1",M29&gt;30%), "alloggio non assegnabile", IF(K29="FASCIA 2",M29&gt;40%), "alloggio non assegnabile", IF(K29="FASCIA 1", M29&lt;=15%), "contributo non applicabile", IF(K29="FASCIA 2", M29&lt;=20%), "contributo non applicabile", IF(K29="FASCIA 1", M29 &gt;15%), "contributo Fascia 1", IF(K29="FASCIA 2", M29&gt;20%), "contributo Fascia 2", IF(K29="ISEE non ammissibile",L29&gt;=0), "ISEE non ammissibile")</f>
        <v>ISEE non ammissibile</v>
      </c>
      <c r="O29" s="63">
        <f t="shared" si="2"/>
        <v>0</v>
      </c>
      <c r="P29" s="51" t="str">
        <f t="shared" si="3"/>
        <v>verificato</v>
      </c>
      <c r="Q29" s="21">
        <v>0</v>
      </c>
      <c r="R29" s="2">
        <v>0</v>
      </c>
      <c r="S29" s="55">
        <f t="shared" ref="S29:S36" si="35">IF(R29&gt;12,"superamento soglia anno",R29*Q29)</f>
        <v>0</v>
      </c>
      <c r="T29" s="56" cm="1">
        <f t="array" ref="T29">_xlfn.IFS(AND(N29="contributo Fascia 1",(O29*R29)&gt;=2000), 2000, IF(N29="contributo Fascia 2",(O29*R29)&gt;=1500), 1500, IF(N29="contributo Fascia 1",(O29*R29)&lt;2000),(O29*R29), IF(N29="contributo Fascia 2",(O29*R29)&lt;1500),(O29*R29), IF(N29="ISEE non ammissibile",(O29*R29)=0),0, IF(N29="alloggio non assegnabile", (O29*R29)=0),0, IF(N29="contributo non applicabile",(O29*R29)=0),0)</f>
        <v>0</v>
      </c>
      <c r="U29" s="78" cm="1">
        <f t="array" ref="U29">_xlfn.IFS(AND(N29="contributo Fascia 1",(Q29*R29)&gt;2000), 2000-T29, IF(N29="contributo Fascia 2",(Q29*R29)&gt;1500), 1500-T29, IF(N29="contributo Fascia 1",(Q29*R29)&lt;2000),2000-(Q29*R29), IF(N29="contributo Fascia 2",(Q29*R29)&lt;1500),1500-(Q29*R29), IF(N29="ISEE non ammissibile",(Q29*R29)=0),0, IF(N29="alloggio non assegnabile", (Q29*R29)=0),0, IF(N29="contributo non applicabile",(Q29*R29)=0),0)</f>
        <v>0</v>
      </c>
      <c r="V29" s="77">
        <v>0</v>
      </c>
      <c r="W29" s="53" t="e" cm="1">
        <f t="array" ref="W29">_xlfn.IFS(AND(V29&gt;9360, V29&lt;=20000), "FASCIA 1",IF(V29&gt;20000, V29&lt;=35000), "FASCIA 2")</f>
        <v>#N/A</v>
      </c>
      <c r="X29" s="5">
        <v>0</v>
      </c>
      <c r="Y29" s="54" t="str">
        <f t="shared" si="5"/>
        <v>ND</v>
      </c>
      <c r="Z29" s="62" t="e" cm="1">
        <f t="array" ref="Z29">_xlfn.IFS(IF(W29="FASCIA 1", Y29&lt;=15%), "contributo non applicabile", IF(W29="FASCIA 2", Y29&lt;=20%), "contributo non applicabile", IF(W29="FASCIA 1", Y29 &gt;15%), "contributo Fascia 1", IF(W29="FASCIA 2", Y29&gt;20%), "contributo Fascia 2", IF(W29="ISEE non ammissibile",X29&gt;=0), "ISEE non ammissibile")</f>
        <v>#N/A</v>
      </c>
      <c r="AA29" s="63" t="e">
        <f t="shared" si="6"/>
        <v>#N/A</v>
      </c>
      <c r="AB29" s="51" t="e">
        <f t="shared" si="7"/>
        <v>#N/A</v>
      </c>
      <c r="AC29" s="21">
        <v>0</v>
      </c>
      <c r="AD29" s="2">
        <v>0</v>
      </c>
      <c r="AE29" s="55">
        <f t="shared" si="8"/>
        <v>0</v>
      </c>
      <c r="AF29" s="56" t="e" cm="1">
        <f t="array" ref="AF29">_xlfn.IFS(AND(Z29="contributo Fascia 1",(AA29*AD29)&gt;=2000), 2000, IF(Z29="contributo Fascia 2",(AA29*AD29)&gt;=1500), 1500, IF(Z29="contributo Fascia 1",(AA29*AD29)&lt;2000),(AA29*AD29), IF(Z29="contributo Fascia 2",(AA29*AD29)&lt;1500),(AA29*AD29), IF(Z29="ISEE non ammissibile",(AA29*AD29)=0),0, IF(Z29="alloggio non assegnabile", (AA29*AD29)=0),0, IF(Z29="contributo non applicabile",(AA29*AD29)=0),0)</f>
        <v>#N/A</v>
      </c>
      <c r="AG29" s="78" t="e" cm="1">
        <f t="array" ref="AG29">_xlfn.IFS(AND(Z29="contributo Fascia 1",(AC29*AD29)&gt;2000), 2000-AF29, IF(Z29="contributo Fascia 2",(AC29*AD29)&gt;1500), 1500-AF29, IF(Z29="contributo Fascia 1",(AC29*AD29)&lt;2000),2000-(AC29*AD29), IF(Z29="contributo Fascia 2",(AC29*AD29)&lt;1500),1500-(AC29*AD29), IF(Z29="ISEE non ammissibile",(AC29*AD29)=0),0, IF(Z29="alloggio non assegnabile", (AC29*AD29)=0),0, IF(Z29="contributo non applicabile",(AC29*AD29)=0),0)</f>
        <v>#N/A</v>
      </c>
      <c r="AH29" s="75">
        <v>0</v>
      </c>
      <c r="AI29" s="53" t="e" cm="1">
        <f t="array" ref="AI29">_xlfn.IFS(AND(AH29&gt;9360, AH29&lt;=20000), "FASCIA 1",IF(AH29&gt;20000, AH29&lt;=35000), "FASCIA 2")</f>
        <v>#N/A</v>
      </c>
      <c r="AJ29" s="5">
        <v>0</v>
      </c>
      <c r="AK29" s="54" t="str">
        <f t="shared" si="9"/>
        <v>ND</v>
      </c>
      <c r="AL29" s="62" t="e" cm="1">
        <f t="array" ref="AL29">_xlfn.IFS(IF(AI29="FASCIA 1", AK29&lt;=15%), "contributo non applicabile", IF(AI29="FASCIA 2", AK29&lt;=20%), "contributo non applicabile", IF(AI29="FASCIA 1", AK29 &gt;15%), "contributo Fascia 1", IF(AI29="FASCIA 2", AK29&gt;20%), "contributo Fascia 2", IF(AI29="ISEE non ammissibile",AJ29&gt;=0), "ISEE non ammissibile")</f>
        <v>#N/A</v>
      </c>
      <c r="AM29" s="51" t="e">
        <f t="shared" si="10"/>
        <v>#N/A</v>
      </c>
      <c r="AN29" s="51" t="e">
        <f t="shared" si="11"/>
        <v>#N/A</v>
      </c>
      <c r="AO29" s="21">
        <v>0</v>
      </c>
      <c r="AP29" s="2">
        <v>0</v>
      </c>
      <c r="AQ29" s="55">
        <f t="shared" ref="AQ29:AQ36" si="36">IF(AP29&gt;12,"superamento soglia anno",AP29*AO29)</f>
        <v>0</v>
      </c>
      <c r="AR29" s="56" t="e" cm="1">
        <f t="array" ref="AR29">_xlfn.IFS(AND(AL29="contributo Fascia 1",(AM29*AP29)&gt;=2000), 2000, IF(AL29="contributo Fascia 2",(AM29*AP29)&gt;=1500), 1500, IF(AL29="contributo Fascia 1",(AM29*AP29)&lt;2000),(AM29*AP29), IF(AL29="contributo Fascia 2",(AM29*AP29)&lt;1500),(AM29*AP29), IF(AL29="ISEE non ammissibile",(AM29*AP29)=0),0, IF(AL29="alloggio non assegnabile", (AM29*AP29)=0),0, IF(AL29="contributo non applicabile",(AM29*AP29)=0),0)</f>
        <v>#N/A</v>
      </c>
      <c r="AS29" s="78" t="e" cm="1">
        <f t="array" ref="AS29">_xlfn.IFS(AND(AL29="contributo Fascia 1",(AO29*AP29)&gt;2000), 2000-AR29, IF(AL29="contributo Fascia 2",(AO29*AP29)&gt;1500), 1500-AR29, IF(AL29="contributo Fascia 1",(AO29*AP29)&lt;2000),2000-(AO29*AP29), IF(AL29="contributo Fascia 2",(AO29*AP29)&lt;1500),1500-(AO29*AP29), IF(AL29="ISEE non ammissibile",(AO29*AP29)=0),0, IF(AL29="alloggio non assegnabile", (AO29*AP29)=0),0, IF(AL29="contributo non applicabile",(AO29*AP29)=0),0)</f>
        <v>#N/A</v>
      </c>
      <c r="AT29" s="77">
        <v>0</v>
      </c>
      <c r="AU29" s="53" t="e" cm="1">
        <f t="array" ref="AU29">_xlfn.IFS(AND(AT29&gt;9360, AT29&lt;=20000), "FASCIA 1",IF(AT29&gt;20000, AT29&lt;=35000), "FASCIA 2")</f>
        <v>#N/A</v>
      </c>
      <c r="AV29" s="5">
        <v>0</v>
      </c>
      <c r="AW29" s="54" t="str">
        <f t="shared" si="13"/>
        <v>ND</v>
      </c>
      <c r="AX29" s="62" t="e" cm="1">
        <f t="array" ref="AX29">_xlfn.IFS(IF(AU29="FASCIA 1", AW29&lt;=15%), "contributo non applicabile", IF(AU29="FASCIA 2", AW29&lt;=20%), "contributo non applicabile", IF(AU29="FASCIA 1", AW29 &gt;15%), "contributo Fascia 1", IF(AU29="FASCIA 2", AW29&gt;20%), "contributo Fascia 2", IF(AU29="ISEE non ammissibile",AV29&gt;=0), "ISEE non ammissibile")</f>
        <v>#N/A</v>
      </c>
      <c r="AY29" s="63" t="e">
        <f t="shared" si="14"/>
        <v>#N/A</v>
      </c>
      <c r="AZ29" s="51" t="e">
        <f t="shared" si="15"/>
        <v>#N/A</v>
      </c>
      <c r="BA29" s="21">
        <v>0</v>
      </c>
      <c r="BB29" s="2">
        <v>0</v>
      </c>
      <c r="BC29" s="55">
        <f t="shared" ref="BC29:BC36" si="37">IF(BB29&gt;12,"superamento soglia anno",BB29*BA29)</f>
        <v>0</v>
      </c>
      <c r="BD29" s="56" t="e" cm="1">
        <f t="array" ref="BD29">_xlfn.IFS(AND(AX29="contributo Fascia 1",(AY29*BB29)&gt;=2000), 2000, IF(AX29="contributo Fascia 2",(AY29*BB29)&gt;=1500), 1500, IF(AX29="contributo Fascia 1",(AY29*BB29)&lt;2000),(AY29*BB29), IF(AX29="contributo Fascia 2",(AY29*BB29)&lt;1500),(AY29*BB29), IF(AX29="ISEE non ammissibile",(AY29*BB29)=0),0, IF(AX29="alloggio non assegnabile", (AY29*BB29)=0),0, IF(AX29="contributo non applicabile",(AY29*BB29)=0),0)</f>
        <v>#N/A</v>
      </c>
      <c r="BE29" s="78" t="e" cm="1">
        <f t="array" ref="BE29">_xlfn.IFS(AND(AX29="contributo Fascia 1",(BA29*BB29)&gt;2000), 2000-BD29, IF(AX29="contributo Fascia 2",(BA29*BB29)&gt;1500), 1500-BD29, IF(AX29="contributo Fascia 1",(BA29*BB29)&lt;2000),2000-(BA29*BB29), IF(AX29="contributo Fascia 2",(BA29*BB29)&lt;1500),1500-(BA29*BB29), IF(AX29="ISEE non ammissibile",(BA29*BB29)=0),0, IF(AX29="alloggio non assegnabile", (BA29*BB29)=0),0, IF(AX29="contributo non applicabile",(BA29*BB29)=0),0)</f>
        <v>#N/A</v>
      </c>
      <c r="BF29" s="75">
        <v>0</v>
      </c>
      <c r="BG29" s="53" t="e" cm="1">
        <f t="array" ref="BG29">_xlfn.IFS(AND(BF29&gt;9360, BF29&lt;=20000), "FASCIA 1",IF(BF29&gt;20000, BF29&lt;=35000), "FASCIA 2")</f>
        <v>#N/A</v>
      </c>
      <c r="BH29" s="5">
        <v>0</v>
      </c>
      <c r="BI29" s="54" t="str">
        <f t="shared" si="17"/>
        <v>ND</v>
      </c>
      <c r="BJ29" s="62" t="e" cm="1">
        <f t="array" ref="BJ29">_xlfn.IFS(IF(BG29="FASCIA 1", BI29&lt;=15%), "contributo non applicabile", IF(BG29="FASCIA 2", BI29&lt;=20%), "contributo non applicabile", IF(BG29="FASCIA 1", BI29 &gt;15%), "contributo Fascia 1", IF(BG29="FASCIA 2", BI29&gt;20%), "contributo Fascia 2", IF(BG29="ISEE non ammissibile",BH29&gt;=0), "ISEE non ammissibile")</f>
        <v>#N/A</v>
      </c>
      <c r="BK29" s="63" t="e">
        <f t="shared" si="18"/>
        <v>#N/A</v>
      </c>
      <c r="BL29" s="51" t="e">
        <f t="shared" si="19"/>
        <v>#N/A</v>
      </c>
      <c r="BM29" s="21">
        <v>0</v>
      </c>
      <c r="BN29" s="2">
        <v>0</v>
      </c>
      <c r="BO29" s="55">
        <f t="shared" ref="BO29:BO36" si="38">IF(BN29&gt;12,"superamento soglia anno",BN29*BM29)</f>
        <v>0</v>
      </c>
      <c r="BP29" s="56" t="e" cm="1">
        <f t="array" ref="BP29">_xlfn.IFS(AND(BJ29="contributo Fascia 1",(BK29*BN29)&gt;=2000), 2000, IF(BJ29="contributo Fascia 2",(BK29*BN29)&gt;=1500), 1500, IF(BJ29="contributo Fascia 1",(BK29*BN29)&lt;2000),(BK29*BN29), IF(BJ29="contributo Fascia 2",(BK29*BN29)&lt;1500),(BK29*BN29), IF(BJ29="ISEE non ammissibile",(BK29*BN29)=0),0, IF(BJ29="alloggio non assegnabile", (BK29*BN29)=0),0, IF(BJ29="contributo non applicabile",(BK29*BN29)=0),0)</f>
        <v>#N/A</v>
      </c>
      <c r="BQ29" s="78" t="e" cm="1">
        <f t="array" ref="BQ29">_xlfn.IFS(AND(BJ29="contributo Fascia 1",(BM29*BN29)&gt;2000), 2000-BP29, IF(BJ29="contributo Fascia 2",(BM29*BN29)&gt;1500), 1500-BP29, IF(BJ29="contributo Fascia 1",(BM29*BN29)&lt;2000),2000-(BM29*BN29), IF(BJ29="contributo Fascia 2",(BM29*BN29)&lt;1500),1500-(BM29*BN29), IF(BJ29="ISEE non ammissibile",(BM29*BN29)=0),0, IF(BJ29="alloggio non assegnabile", (BM29*BN29)=0),0, IF(BJ29="contributo non applicabile",(BM29*BN29)=0),0)</f>
        <v>#N/A</v>
      </c>
      <c r="BR29" s="77">
        <v>0</v>
      </c>
      <c r="BS29" s="53" t="e" cm="1">
        <f t="array" ref="BS29">_xlfn.IFS(AND(BR29&gt;9360, BR29&lt;=20000), "FASCIA 1",IF(BR29&gt;20000, BR29&lt;=35000), "FASCIA 2")</f>
        <v>#N/A</v>
      </c>
      <c r="BT29" s="5">
        <v>0</v>
      </c>
      <c r="BU29" s="54" t="str">
        <f t="shared" si="21"/>
        <v>ND</v>
      </c>
      <c r="BV29" s="62" t="e" cm="1">
        <f t="array" ref="BV29">_xlfn.IFS(IF(BS29="FASCIA 1", BU29&lt;=15%), "contributo non applicabile", IF(BS29="FASCIA 2", BU29&lt;=20%), "contributo non applicabile", IF(BS29="FASCIA 1", BU29 &gt;15%), "contributo Fascia 1", IF(BS29="FASCIA 2", BU29&gt;20%), "contributo Fascia 2", IF(BS29="ISEE non ammissibile",BT29&gt;=0), "ISEE non ammissibile")</f>
        <v>#N/A</v>
      </c>
      <c r="BW29" s="63" t="e">
        <f t="shared" si="22"/>
        <v>#N/A</v>
      </c>
      <c r="BX29" s="51" t="e">
        <f t="shared" si="23"/>
        <v>#N/A</v>
      </c>
      <c r="BY29" s="21">
        <v>0</v>
      </c>
      <c r="BZ29" s="2">
        <v>0</v>
      </c>
      <c r="CA29" s="55">
        <f t="shared" ref="CA29:CA36" si="39">IF(BZ29&gt;12,"superamento soglia anno",BZ29*BY29)</f>
        <v>0</v>
      </c>
      <c r="CB29" s="56" t="e" cm="1">
        <f t="array" ref="CB29">_xlfn.IFS(AND(BV29="contributo Fascia 1",(BW29*BZ29)&gt;=2000), 2000, IF(BV29="contributo Fascia 2",(BW29*BZ29)&gt;=1500), 1500, IF(BV29="contributo Fascia 1",(BW29*BZ29)&lt;2000),(BW29*BZ29), IF(BV29="contributo Fascia 2",(BW29*BZ29)&lt;1500),(BW29*BZ29), IF(BV29="ISEE non ammissibile",(BW29*BZ29)=0),0, IF(BV29="alloggio non assegnabile", (BW29*BZ29)=0),0, IF(BV29="contributo non applicabile",(BW29*BZ29)=0),0)</f>
        <v>#N/A</v>
      </c>
      <c r="CC29" s="78" t="e" cm="1">
        <f t="array" ref="CC29">_xlfn.IFS(AND(BV29="contributo Fascia 1",(BY29*BZ29)&gt;2000), 2000-CB29, IF(BV29="contributo Fascia 2",(BY29*BZ29)&gt;1500), 1500-CB29, IF(BV29="contributo Fascia 1",(BY29*BZ29)&lt;2000),2000-(BY29*BZ29), IF(BV29="contributo Fascia 2",(BY29*BZ29)&lt;1500),1500-(BY29*BZ29), IF(BV29="ISEE non ammissibile",(BY29*BZ29)=0),0, IF(BV29="alloggio non assegnabile", (BY29*BZ29)=0),0, IF(BV29="contributo non applicabile",(BY29*BZ29)=0),0)</f>
        <v>#N/A</v>
      </c>
      <c r="CD29" s="75">
        <v>0</v>
      </c>
      <c r="CE29" s="53" t="e" cm="1">
        <f t="array" ref="CE29">_xlfn.IFS(AND(CD29&gt;9360, CD29&lt;=20000), "FASCIA 1",IF(CD29&gt;20000, CD29&lt;=35000), "FASCIA 2")</f>
        <v>#N/A</v>
      </c>
      <c r="CF29" s="5">
        <v>0</v>
      </c>
      <c r="CG29" s="54" t="str">
        <f t="shared" si="25"/>
        <v>ND</v>
      </c>
      <c r="CH29" s="62" t="e" cm="1">
        <f t="array" ref="CH29">_xlfn.IFS(IF(CE29="FASCIA 1", CG29&lt;=15%), "contributo non applicabile", IF(CE29="FASCIA 2", CG29&lt;=20%), "contributo non applicabile", IF(CE29="FASCIA 1", CG29 &gt;15%), "contributo Fascia 1", IF(CE29="FASCIA 2", CG29&gt;20%), "contributo Fascia 2", IF(CE29="ISEE non ammissibile",CF29&gt;=0), "ISEE non ammissibile")</f>
        <v>#N/A</v>
      </c>
      <c r="CI29" s="63" t="e">
        <f t="shared" si="26"/>
        <v>#N/A</v>
      </c>
      <c r="CJ29" s="51" t="e">
        <f t="shared" si="27"/>
        <v>#N/A</v>
      </c>
      <c r="CK29" s="21">
        <v>0</v>
      </c>
      <c r="CL29" s="2">
        <v>0</v>
      </c>
      <c r="CM29" s="55">
        <f t="shared" ref="CM29:CM36" si="40">IF(CL29&gt;12,"superamento soglia anno",CL29*CK29)</f>
        <v>0</v>
      </c>
      <c r="CN29" s="56" t="e" cm="1">
        <f t="array" ref="CN29">_xlfn.IFS(AND(CH29="contributo Fascia 1",(CI29*CL29)&gt;=2000), 2000, IF(CH29="contributo Fascia 2",(CI29*CL29)&gt;=1500), 1500, IF(CH29="contributo Fascia 1",(CI29*CL29)&lt;2000),(CI29*CL29), IF(CH29="contributo Fascia 2",(CI29*CL29)&lt;1500),(CI29*CL29), IF(CH29="ISEE non ammissibile",(CI29*CL29)=0),0, IF(CH29="alloggio non assegnabile", (CI29*CL29)=0),0, IF(CH29="contributo non applicabile",(CI29*CL29)=0),0)</f>
        <v>#N/A</v>
      </c>
      <c r="CO29" s="78" t="e" cm="1">
        <f t="array" ref="CO29">_xlfn.IFS(AND(CH29="contributo Fascia 1",(CK29*CL29)&gt;2000), 2000-CN29, IF(CH29="contributo Fascia 2",(CK29*CL29)&gt;1500), 1500-CN29, IF(CH29="contributo Fascia 1",(CK29*CL29)&lt;2000),2000-(CK29*CL29), IF(CH29="contributo Fascia 2",(CK29*CL29)&lt;1500),1500-(CK29*CL29), IF(CH29="ISEE non ammissibile",(CK29*CL29)=0),0, IF(CH29="alloggio non assegnabile", (CK29*CL29)=0),0, IF(CH29="contributo non applicabile",(CK29*CL29)=0),0)</f>
        <v>#N/A</v>
      </c>
    </row>
    <row r="30" spans="1:93" x14ac:dyDescent="0.25">
      <c r="A30" s="65"/>
      <c r="B30" s="20">
        <v>0</v>
      </c>
      <c r="C30" s="92">
        <f t="shared" si="0"/>
        <v>0</v>
      </c>
      <c r="D30" s="2"/>
      <c r="E30" s="2"/>
      <c r="F30" s="2"/>
      <c r="G30" s="2"/>
      <c r="H30" s="2"/>
      <c r="I30" s="74"/>
      <c r="J30" s="77">
        <v>0</v>
      </c>
      <c r="K30" s="53" t="str" cm="1">
        <f t="array" ref="K30">_xlfn.IFS(AND(J30&gt;9360, J30&lt;=20000), "FASCIA 1",IF(J30&gt;20000, J30&lt;=35000), "FASCIA 2", OR(J30&lt;=9360, J30&gt;35000), "ISEE non ammissibile")</f>
        <v>ISEE non ammissibile</v>
      </c>
      <c r="L30" s="5">
        <v>0</v>
      </c>
      <c r="M30" s="54" t="str">
        <f t="shared" si="1"/>
        <v>ND</v>
      </c>
      <c r="N30" s="62" t="str" cm="1">
        <f t="array" ref="N30">_xlfn.IFS(AND(K30="FASCIA 1",M30&gt;30%), "alloggio non assegnabile", IF(K30="FASCIA 2",M30&gt;40%), "alloggio non assegnabile", IF(K30="FASCIA 1", M30&lt;=15%), "contributo non applicabile", IF(K30="FASCIA 2", M30&lt;=20%), "contributo non applicabile", IF(K30="FASCIA 1", M30 &gt;15%), "contributo Fascia 1", IF(K30="FASCIA 2", M30&gt;20%), "contributo Fascia 2", IF(K30="ISEE non ammissibile",L30&gt;=0), "ISEE non ammissibile")</f>
        <v>ISEE non ammissibile</v>
      </c>
      <c r="O30" s="63">
        <f t="shared" si="2"/>
        <v>0</v>
      </c>
      <c r="P30" s="51" t="str">
        <f t="shared" si="3"/>
        <v>verificato</v>
      </c>
      <c r="Q30" s="21">
        <v>0</v>
      </c>
      <c r="R30" s="2">
        <v>0</v>
      </c>
      <c r="S30" s="55">
        <f t="shared" si="35"/>
        <v>0</v>
      </c>
      <c r="T30" s="56" cm="1">
        <f t="array" ref="T30">_xlfn.IFS(AND(N30="contributo Fascia 1",(O30*R30)&gt;=2000), 2000, IF(N30="contributo Fascia 2",(O30*R30)&gt;=1500), 1500, IF(N30="contributo Fascia 1",(O30*R30)&lt;2000),(O30*R30), IF(N30="contributo Fascia 2",(O30*R30)&lt;1500),(O30*R30), IF(N30="ISEE non ammissibile",(O30*R30)=0),0, IF(N30="alloggio non assegnabile", (O30*R30)=0),0, IF(N30="contributo non applicabile",(O30*R30)=0),0)</f>
        <v>0</v>
      </c>
      <c r="U30" s="78" cm="1">
        <f t="array" ref="U30">_xlfn.IFS(AND(N30="contributo Fascia 1",(Q30*R30)&gt;2000), 2000-T30, IF(N30="contributo Fascia 2",(Q30*R30)&gt;1500), 1500-T30, IF(N30="contributo Fascia 1",(Q30*R30)&lt;2000),2000-(Q30*R30), IF(N30="contributo Fascia 2",(Q30*R30)&lt;1500),1500-(Q30*R30), IF(N30="ISEE non ammissibile",(Q30*R30)=0),0, IF(N30="alloggio non assegnabile", (Q30*R30)=0),0, IF(N30="contributo non applicabile",(Q30*R30)=0),0)</f>
        <v>0</v>
      </c>
      <c r="V30" s="77">
        <v>0</v>
      </c>
      <c r="W30" s="53" t="e" cm="1">
        <f t="array" ref="W30">_xlfn.IFS(AND(V30&gt;9360, V30&lt;=20000), "FASCIA 1",IF(V30&gt;20000, V30&lt;=35000), "FASCIA 2")</f>
        <v>#N/A</v>
      </c>
      <c r="X30" s="5">
        <v>0</v>
      </c>
      <c r="Y30" s="54" t="str">
        <f t="shared" si="5"/>
        <v>ND</v>
      </c>
      <c r="Z30" s="62" t="e" cm="1">
        <f t="array" ref="Z30">_xlfn.IFS(IF(W30="FASCIA 1", Y30&lt;=15%), "contributo non applicabile", IF(W30="FASCIA 2", Y30&lt;=20%), "contributo non applicabile", IF(W30="FASCIA 1", Y30 &gt;15%), "contributo Fascia 1", IF(W30="FASCIA 2", Y30&gt;20%), "contributo Fascia 2", IF(W30="ISEE non ammissibile",X30&gt;=0), "ISEE non ammissibile")</f>
        <v>#N/A</v>
      </c>
      <c r="AA30" s="63" t="e">
        <f t="shared" si="6"/>
        <v>#N/A</v>
      </c>
      <c r="AB30" s="51" t="e">
        <f t="shared" si="7"/>
        <v>#N/A</v>
      </c>
      <c r="AC30" s="21">
        <v>0</v>
      </c>
      <c r="AD30" s="2">
        <v>0</v>
      </c>
      <c r="AE30" s="55">
        <f t="shared" si="8"/>
        <v>0</v>
      </c>
      <c r="AF30" s="56" t="e" cm="1">
        <f t="array" ref="AF30">_xlfn.IFS(AND(Z30="contributo Fascia 1",(AA30*AD30)&gt;=2000), 2000, IF(Z30="contributo Fascia 2",(AA30*AD30)&gt;=1500), 1500, IF(Z30="contributo Fascia 1",(AA30*AD30)&lt;2000),(AA30*AD30), IF(Z30="contributo Fascia 2",(AA30*AD30)&lt;1500),(AA30*AD30), IF(Z30="ISEE non ammissibile",(AA30*AD30)=0),0, IF(Z30="alloggio non assegnabile", (AA30*AD30)=0),0, IF(Z30="contributo non applicabile",(AA30*AD30)=0),0)</f>
        <v>#N/A</v>
      </c>
      <c r="AG30" s="78" t="e" cm="1">
        <f t="array" ref="AG30">_xlfn.IFS(AND(Z30="contributo Fascia 1",(AC30*AD30)&gt;2000), 2000-AF30, IF(Z30="contributo Fascia 2",(AC30*AD30)&gt;1500), 1500-AF30, IF(Z30="contributo Fascia 1",(AC30*AD30)&lt;2000),2000-(AC30*AD30), IF(Z30="contributo Fascia 2",(AC30*AD30)&lt;1500),1500-(AC30*AD30), IF(Z30="ISEE non ammissibile",(AC30*AD30)=0),0, IF(Z30="alloggio non assegnabile", (AC30*AD30)=0),0, IF(Z30="contributo non applicabile",(AC30*AD30)=0),0)</f>
        <v>#N/A</v>
      </c>
      <c r="AH30" s="75">
        <v>0</v>
      </c>
      <c r="AI30" s="53" t="e" cm="1">
        <f t="array" ref="AI30">_xlfn.IFS(AND(AH30&gt;9360, AH30&lt;=20000), "FASCIA 1",IF(AH30&gt;20000, AH30&lt;=35000), "FASCIA 2")</f>
        <v>#N/A</v>
      </c>
      <c r="AJ30" s="5">
        <v>0</v>
      </c>
      <c r="AK30" s="54" t="str">
        <f t="shared" si="9"/>
        <v>ND</v>
      </c>
      <c r="AL30" s="62" t="e" cm="1">
        <f t="array" ref="AL30">_xlfn.IFS(IF(AI30="FASCIA 1", AK30&lt;=15%), "contributo non applicabile", IF(AI30="FASCIA 2", AK30&lt;=20%), "contributo non applicabile", IF(AI30="FASCIA 1", AK30 &gt;15%), "contributo Fascia 1", IF(AI30="FASCIA 2", AK30&gt;20%), "contributo Fascia 2", IF(AI30="ISEE non ammissibile",AJ30&gt;=0), "ISEE non ammissibile")</f>
        <v>#N/A</v>
      </c>
      <c r="AM30" s="51" t="e">
        <f t="shared" si="10"/>
        <v>#N/A</v>
      </c>
      <c r="AN30" s="51" t="e">
        <f t="shared" si="11"/>
        <v>#N/A</v>
      </c>
      <c r="AO30" s="21">
        <v>0</v>
      </c>
      <c r="AP30" s="2">
        <v>0</v>
      </c>
      <c r="AQ30" s="55">
        <f t="shared" si="36"/>
        <v>0</v>
      </c>
      <c r="AR30" s="56" t="e" cm="1">
        <f t="array" ref="AR30">_xlfn.IFS(AND(AL30="contributo Fascia 1",(AM30*AP30)&gt;=2000), 2000, IF(AL30="contributo Fascia 2",(AM30*AP30)&gt;=1500), 1500, IF(AL30="contributo Fascia 1",(AM30*AP30)&lt;2000),(AM30*AP30), IF(AL30="contributo Fascia 2",(AM30*AP30)&lt;1500),(AM30*AP30), IF(AL30="ISEE non ammissibile",(AM30*AP30)=0),0, IF(AL30="alloggio non assegnabile", (AM30*AP30)=0),0, IF(AL30="contributo non applicabile",(AM30*AP30)=0),0)</f>
        <v>#N/A</v>
      </c>
      <c r="AS30" s="78" t="e" cm="1">
        <f t="array" ref="AS30">_xlfn.IFS(AND(AL30="contributo Fascia 1",(AO30*AP30)&gt;2000), 2000-AR30, IF(AL30="contributo Fascia 2",(AO30*AP30)&gt;1500), 1500-AR30, IF(AL30="contributo Fascia 1",(AO30*AP30)&lt;2000),2000-(AO30*AP30), IF(AL30="contributo Fascia 2",(AO30*AP30)&lt;1500),1500-(AO30*AP30), IF(AL30="ISEE non ammissibile",(AO30*AP30)=0),0, IF(AL30="alloggio non assegnabile", (AO30*AP30)=0),0, IF(AL30="contributo non applicabile",(AO30*AP30)=0),0)</f>
        <v>#N/A</v>
      </c>
      <c r="AT30" s="77">
        <v>0</v>
      </c>
      <c r="AU30" s="53" t="e" cm="1">
        <f t="array" ref="AU30">_xlfn.IFS(AND(AT30&gt;9360, AT30&lt;=20000), "FASCIA 1",IF(AT30&gt;20000, AT30&lt;=35000), "FASCIA 2")</f>
        <v>#N/A</v>
      </c>
      <c r="AV30" s="5">
        <v>0</v>
      </c>
      <c r="AW30" s="54" t="str">
        <f t="shared" si="13"/>
        <v>ND</v>
      </c>
      <c r="AX30" s="62" t="e" cm="1">
        <f t="array" ref="AX30">_xlfn.IFS(IF(AU30="FASCIA 1", AW30&lt;=15%), "contributo non applicabile", IF(AU30="FASCIA 2", AW30&lt;=20%), "contributo non applicabile", IF(AU30="FASCIA 1", AW30 &gt;15%), "contributo Fascia 1", IF(AU30="FASCIA 2", AW30&gt;20%), "contributo Fascia 2", IF(AU30="ISEE non ammissibile",AV30&gt;=0), "ISEE non ammissibile")</f>
        <v>#N/A</v>
      </c>
      <c r="AY30" s="63" t="e">
        <f t="shared" si="14"/>
        <v>#N/A</v>
      </c>
      <c r="AZ30" s="51" t="e">
        <f t="shared" si="15"/>
        <v>#N/A</v>
      </c>
      <c r="BA30" s="21">
        <v>0</v>
      </c>
      <c r="BB30" s="2">
        <v>0</v>
      </c>
      <c r="BC30" s="55">
        <f t="shared" si="37"/>
        <v>0</v>
      </c>
      <c r="BD30" s="56" t="e" cm="1">
        <f t="array" ref="BD30">_xlfn.IFS(AND(AX30="contributo Fascia 1",(AY30*BB30)&gt;=2000), 2000, IF(AX30="contributo Fascia 2",(AY30*BB30)&gt;=1500), 1500, IF(AX30="contributo Fascia 1",(AY30*BB30)&lt;2000),(AY30*BB30), IF(AX30="contributo Fascia 2",(AY30*BB30)&lt;1500),(AY30*BB30), IF(AX30="ISEE non ammissibile",(AY30*BB30)=0),0, IF(AX30="alloggio non assegnabile", (AY30*BB30)=0),0, IF(AX30="contributo non applicabile",(AY30*BB30)=0),0)</f>
        <v>#N/A</v>
      </c>
      <c r="BE30" s="78" t="e" cm="1">
        <f t="array" ref="BE30">_xlfn.IFS(AND(AX30="contributo Fascia 1",(BA30*BB30)&gt;2000), 2000-BD30, IF(AX30="contributo Fascia 2",(BA30*BB30)&gt;1500), 1500-BD30, IF(AX30="contributo Fascia 1",(BA30*BB30)&lt;2000),2000-(BA30*BB30), IF(AX30="contributo Fascia 2",(BA30*BB30)&lt;1500),1500-(BA30*BB30), IF(AX30="ISEE non ammissibile",(BA30*BB30)=0),0, IF(AX30="alloggio non assegnabile", (BA30*BB30)=0),0, IF(AX30="contributo non applicabile",(BA30*BB30)=0),0)</f>
        <v>#N/A</v>
      </c>
      <c r="BF30" s="75">
        <v>0</v>
      </c>
      <c r="BG30" s="53" t="e" cm="1">
        <f t="array" ref="BG30">_xlfn.IFS(AND(BF30&gt;9360, BF30&lt;=20000), "FASCIA 1",IF(BF30&gt;20000, BF30&lt;=35000), "FASCIA 2")</f>
        <v>#N/A</v>
      </c>
      <c r="BH30" s="5">
        <v>0</v>
      </c>
      <c r="BI30" s="54" t="str">
        <f t="shared" si="17"/>
        <v>ND</v>
      </c>
      <c r="BJ30" s="62" t="e" cm="1">
        <f t="array" ref="BJ30">_xlfn.IFS(IF(BG30="FASCIA 1", BI30&lt;=15%), "contributo non applicabile", IF(BG30="FASCIA 2", BI30&lt;=20%), "contributo non applicabile", IF(BG30="FASCIA 1", BI30 &gt;15%), "contributo Fascia 1", IF(BG30="FASCIA 2", BI30&gt;20%), "contributo Fascia 2", IF(BG30="ISEE non ammissibile",BH30&gt;=0), "ISEE non ammissibile")</f>
        <v>#N/A</v>
      </c>
      <c r="BK30" s="63" t="e">
        <f t="shared" si="18"/>
        <v>#N/A</v>
      </c>
      <c r="BL30" s="51" t="e">
        <f t="shared" si="19"/>
        <v>#N/A</v>
      </c>
      <c r="BM30" s="21">
        <v>0</v>
      </c>
      <c r="BN30" s="2">
        <v>0</v>
      </c>
      <c r="BO30" s="55">
        <f t="shared" si="38"/>
        <v>0</v>
      </c>
      <c r="BP30" s="56" t="e" cm="1">
        <f t="array" ref="BP30">_xlfn.IFS(AND(BJ30="contributo Fascia 1",(BK30*BN30)&gt;=2000), 2000, IF(BJ30="contributo Fascia 2",(BK30*BN30)&gt;=1500), 1500, IF(BJ30="contributo Fascia 1",(BK30*BN30)&lt;2000),(BK30*BN30), IF(BJ30="contributo Fascia 2",(BK30*BN30)&lt;1500),(BK30*BN30), IF(BJ30="ISEE non ammissibile",(BK30*BN30)=0),0, IF(BJ30="alloggio non assegnabile", (BK30*BN30)=0),0, IF(BJ30="contributo non applicabile",(BK30*BN30)=0),0)</f>
        <v>#N/A</v>
      </c>
      <c r="BQ30" s="78" t="e" cm="1">
        <f t="array" ref="BQ30">_xlfn.IFS(AND(BJ30="contributo Fascia 1",(BM30*BN30)&gt;2000), 2000-BP30, IF(BJ30="contributo Fascia 2",(BM30*BN30)&gt;1500), 1500-BP30, IF(BJ30="contributo Fascia 1",(BM30*BN30)&lt;2000),2000-(BM30*BN30), IF(BJ30="contributo Fascia 2",(BM30*BN30)&lt;1500),1500-(BM30*BN30), IF(BJ30="ISEE non ammissibile",(BM30*BN30)=0),0, IF(BJ30="alloggio non assegnabile", (BM30*BN30)=0),0, IF(BJ30="contributo non applicabile",(BM30*BN30)=0),0)</f>
        <v>#N/A</v>
      </c>
      <c r="BR30" s="77">
        <v>0</v>
      </c>
      <c r="BS30" s="53" t="e" cm="1">
        <f t="array" ref="BS30">_xlfn.IFS(AND(BR30&gt;9360, BR30&lt;=20000), "FASCIA 1",IF(BR30&gt;20000, BR30&lt;=35000), "FASCIA 2")</f>
        <v>#N/A</v>
      </c>
      <c r="BT30" s="5">
        <v>0</v>
      </c>
      <c r="BU30" s="54" t="str">
        <f t="shared" si="21"/>
        <v>ND</v>
      </c>
      <c r="BV30" s="62" t="e" cm="1">
        <f t="array" ref="BV30">_xlfn.IFS(IF(BS30="FASCIA 1", BU30&lt;=15%), "contributo non applicabile", IF(BS30="FASCIA 2", BU30&lt;=20%), "contributo non applicabile", IF(BS30="FASCIA 1", BU30 &gt;15%), "contributo Fascia 1", IF(BS30="FASCIA 2", BU30&gt;20%), "contributo Fascia 2", IF(BS30="ISEE non ammissibile",BT30&gt;=0), "ISEE non ammissibile")</f>
        <v>#N/A</v>
      </c>
      <c r="BW30" s="63" t="e">
        <f t="shared" si="22"/>
        <v>#N/A</v>
      </c>
      <c r="BX30" s="51" t="e">
        <f t="shared" si="23"/>
        <v>#N/A</v>
      </c>
      <c r="BY30" s="21">
        <v>0</v>
      </c>
      <c r="BZ30" s="2">
        <v>0</v>
      </c>
      <c r="CA30" s="55">
        <f t="shared" si="39"/>
        <v>0</v>
      </c>
      <c r="CB30" s="56" t="e" cm="1">
        <f t="array" ref="CB30">_xlfn.IFS(AND(BV30="contributo Fascia 1",(BW30*BZ30)&gt;=2000), 2000, IF(BV30="contributo Fascia 2",(BW30*BZ30)&gt;=1500), 1500, IF(BV30="contributo Fascia 1",(BW30*BZ30)&lt;2000),(BW30*BZ30), IF(BV30="contributo Fascia 2",(BW30*BZ30)&lt;1500),(BW30*BZ30), IF(BV30="ISEE non ammissibile",(BW30*BZ30)=0),0, IF(BV30="alloggio non assegnabile", (BW30*BZ30)=0),0, IF(BV30="contributo non applicabile",(BW30*BZ30)=0),0)</f>
        <v>#N/A</v>
      </c>
      <c r="CC30" s="78" t="e" cm="1">
        <f t="array" ref="CC30">_xlfn.IFS(AND(BV30="contributo Fascia 1",(BY30*BZ30)&gt;2000), 2000-CB30, IF(BV30="contributo Fascia 2",(BY30*BZ30)&gt;1500), 1500-CB30, IF(BV30="contributo Fascia 1",(BY30*BZ30)&lt;2000),2000-(BY30*BZ30), IF(BV30="contributo Fascia 2",(BY30*BZ30)&lt;1500),1500-(BY30*BZ30), IF(BV30="ISEE non ammissibile",(BY30*BZ30)=0),0, IF(BV30="alloggio non assegnabile", (BY30*BZ30)=0),0, IF(BV30="contributo non applicabile",(BY30*BZ30)=0),0)</f>
        <v>#N/A</v>
      </c>
      <c r="CD30" s="75">
        <v>0</v>
      </c>
      <c r="CE30" s="53" t="e" cm="1">
        <f t="array" ref="CE30">_xlfn.IFS(AND(CD30&gt;9360, CD30&lt;=20000), "FASCIA 1",IF(CD30&gt;20000, CD30&lt;=35000), "FASCIA 2")</f>
        <v>#N/A</v>
      </c>
      <c r="CF30" s="5">
        <v>0</v>
      </c>
      <c r="CG30" s="54" t="str">
        <f t="shared" si="25"/>
        <v>ND</v>
      </c>
      <c r="CH30" s="62" t="e" cm="1">
        <f t="array" ref="CH30">_xlfn.IFS(IF(CE30="FASCIA 1", CG30&lt;=15%), "contributo non applicabile", IF(CE30="FASCIA 2", CG30&lt;=20%), "contributo non applicabile", IF(CE30="FASCIA 1", CG30 &gt;15%), "contributo Fascia 1", IF(CE30="FASCIA 2", CG30&gt;20%), "contributo Fascia 2", IF(CE30="ISEE non ammissibile",CF30&gt;=0), "ISEE non ammissibile")</f>
        <v>#N/A</v>
      </c>
      <c r="CI30" s="63" t="e">
        <f t="shared" si="26"/>
        <v>#N/A</v>
      </c>
      <c r="CJ30" s="51" t="e">
        <f t="shared" si="27"/>
        <v>#N/A</v>
      </c>
      <c r="CK30" s="21">
        <v>0</v>
      </c>
      <c r="CL30" s="2">
        <v>0</v>
      </c>
      <c r="CM30" s="55">
        <f t="shared" si="40"/>
        <v>0</v>
      </c>
      <c r="CN30" s="56" t="e" cm="1">
        <f t="array" ref="CN30">_xlfn.IFS(AND(CH30="contributo Fascia 1",(CI30*CL30)&gt;=2000), 2000, IF(CH30="contributo Fascia 2",(CI30*CL30)&gt;=1500), 1500, IF(CH30="contributo Fascia 1",(CI30*CL30)&lt;2000),(CI30*CL30), IF(CH30="contributo Fascia 2",(CI30*CL30)&lt;1500),(CI30*CL30), IF(CH30="ISEE non ammissibile",(CI30*CL30)=0),0, IF(CH30="alloggio non assegnabile", (CI30*CL30)=0),0, IF(CH30="contributo non applicabile",(CI30*CL30)=0),0)</f>
        <v>#N/A</v>
      </c>
      <c r="CO30" s="78" t="e" cm="1">
        <f t="array" ref="CO30">_xlfn.IFS(AND(CH30="contributo Fascia 1",(CK30*CL30)&gt;2000), 2000-CN30, IF(CH30="contributo Fascia 2",(CK30*CL30)&gt;1500), 1500-CN30, IF(CH30="contributo Fascia 1",(CK30*CL30)&lt;2000),2000-(CK30*CL30), IF(CH30="contributo Fascia 2",(CK30*CL30)&lt;1500),1500-(CK30*CL30), IF(CH30="ISEE non ammissibile",(CK30*CL30)=0),0, IF(CH30="alloggio non assegnabile", (CK30*CL30)=0),0, IF(CH30="contributo non applicabile",(CK30*CL30)=0),0)</f>
        <v>#N/A</v>
      </c>
    </row>
    <row r="31" spans="1:93" x14ac:dyDescent="0.25">
      <c r="A31" s="65"/>
      <c r="B31" s="20">
        <v>0</v>
      </c>
      <c r="C31" s="92">
        <f t="shared" si="0"/>
        <v>0</v>
      </c>
      <c r="D31" s="2"/>
      <c r="E31" s="2"/>
      <c r="F31" s="2"/>
      <c r="G31" s="2"/>
      <c r="H31" s="2"/>
      <c r="I31" s="74"/>
      <c r="J31" s="77">
        <v>0</v>
      </c>
      <c r="K31" s="53" t="str" cm="1">
        <f t="array" ref="K31">_xlfn.IFS(AND(J31&gt;9360, J31&lt;=20000), "FASCIA 1",IF(J31&gt;20000, J31&lt;=35000), "FASCIA 2", OR(J31&lt;=9360, J31&gt;35000), "ISEE non ammissibile")</f>
        <v>ISEE non ammissibile</v>
      </c>
      <c r="L31" s="5">
        <v>0</v>
      </c>
      <c r="M31" s="54" t="str">
        <f t="shared" si="1"/>
        <v>ND</v>
      </c>
      <c r="N31" s="62" t="str" cm="1">
        <f t="array" ref="N31">_xlfn.IFS(AND(K31="FASCIA 1",M31&gt;30%), "alloggio non assegnabile", IF(K31="FASCIA 2",M31&gt;40%), "alloggio non assegnabile", IF(K31="FASCIA 1", M31&lt;=15%), "contributo non applicabile", IF(K31="FASCIA 2", M31&lt;=20%), "contributo non applicabile", IF(K31="FASCIA 1", M31 &gt;15%), "contributo Fascia 1", IF(K31="FASCIA 2", M31&gt;20%), "contributo Fascia 2", IF(K31="ISEE non ammissibile",L31&gt;=0), "ISEE non ammissibile")</f>
        <v>ISEE non ammissibile</v>
      </c>
      <c r="O31" s="63">
        <f t="shared" si="2"/>
        <v>0</v>
      </c>
      <c r="P31" s="51" t="str">
        <f t="shared" si="3"/>
        <v>verificato</v>
      </c>
      <c r="Q31" s="21">
        <v>0</v>
      </c>
      <c r="R31" s="2">
        <v>0</v>
      </c>
      <c r="S31" s="55">
        <f t="shared" si="35"/>
        <v>0</v>
      </c>
      <c r="T31" s="56" cm="1">
        <f t="array" ref="T31">_xlfn.IFS(AND(N31="contributo Fascia 1",(O31*R31)&gt;=2000), 2000, IF(N31="contributo Fascia 2",(O31*R31)&gt;=1500), 1500, IF(N31="contributo Fascia 1",(O31*R31)&lt;2000),(O31*R31), IF(N31="contributo Fascia 2",(O31*R31)&lt;1500),(O31*R31), IF(N31="ISEE non ammissibile",(O31*R31)=0),0, IF(N31="alloggio non assegnabile", (O31*R31)=0),0, IF(N31="contributo non applicabile",(O31*R31)=0),0)</f>
        <v>0</v>
      </c>
      <c r="U31" s="78" cm="1">
        <f t="array" ref="U31">_xlfn.IFS(AND(N31="contributo Fascia 1",(Q31*R31)&gt;2000), 2000-T31, IF(N31="contributo Fascia 2",(Q31*R31)&gt;1500), 1500-T31, IF(N31="contributo Fascia 1",(Q31*R31)&lt;2000),2000-(Q31*R31), IF(N31="contributo Fascia 2",(Q31*R31)&lt;1500),1500-(Q31*R31), IF(N31="ISEE non ammissibile",(Q31*R31)=0),0, IF(N31="alloggio non assegnabile", (Q31*R31)=0),0, IF(N31="contributo non applicabile",(Q31*R31)=0),0)</f>
        <v>0</v>
      </c>
      <c r="V31" s="77">
        <v>0</v>
      </c>
      <c r="W31" s="53" t="e" cm="1">
        <f t="array" ref="W31">_xlfn.IFS(AND(V31&gt;9360, V31&lt;=20000), "FASCIA 1",IF(V31&gt;20000, V31&lt;=35000), "FASCIA 2")</f>
        <v>#N/A</v>
      </c>
      <c r="X31" s="5">
        <v>0</v>
      </c>
      <c r="Y31" s="54" t="str">
        <f t="shared" si="5"/>
        <v>ND</v>
      </c>
      <c r="Z31" s="62" t="e" cm="1">
        <f t="array" ref="Z31">_xlfn.IFS(IF(W31="FASCIA 1", Y31&lt;=15%), "contributo non applicabile", IF(W31="FASCIA 2", Y31&lt;=20%), "contributo non applicabile", IF(W31="FASCIA 1", Y31 &gt;15%), "contributo Fascia 1", IF(W31="FASCIA 2", Y31&gt;20%), "contributo Fascia 2", IF(W31="ISEE non ammissibile",X31&gt;=0), "ISEE non ammissibile")</f>
        <v>#N/A</v>
      </c>
      <c r="AA31" s="63" t="e">
        <f t="shared" si="6"/>
        <v>#N/A</v>
      </c>
      <c r="AB31" s="51" t="e">
        <f t="shared" si="7"/>
        <v>#N/A</v>
      </c>
      <c r="AC31" s="21">
        <v>0</v>
      </c>
      <c r="AD31" s="2">
        <v>0</v>
      </c>
      <c r="AE31" s="55">
        <f t="shared" si="8"/>
        <v>0</v>
      </c>
      <c r="AF31" s="56" t="e" cm="1">
        <f t="array" ref="AF31">_xlfn.IFS(AND(Z31="contributo Fascia 1",(AA31*AD31)&gt;=2000), 2000, IF(Z31="contributo Fascia 2",(AA31*AD31)&gt;=1500), 1500, IF(Z31="contributo Fascia 1",(AA31*AD31)&lt;2000),(AA31*AD31), IF(Z31="contributo Fascia 2",(AA31*AD31)&lt;1500),(AA31*AD31), IF(Z31="ISEE non ammissibile",(AA31*AD31)=0),0, IF(Z31="alloggio non assegnabile", (AA31*AD31)=0),0, IF(Z31="contributo non applicabile",(AA31*AD31)=0),0)</f>
        <v>#N/A</v>
      </c>
      <c r="AG31" s="78" t="e" cm="1">
        <f t="array" ref="AG31">_xlfn.IFS(AND(Z31="contributo Fascia 1",(AC31*AD31)&gt;2000), 2000-AF31, IF(Z31="contributo Fascia 2",(AC31*AD31)&gt;1500), 1500-AF31, IF(Z31="contributo Fascia 1",(AC31*AD31)&lt;2000),2000-(AC31*AD31), IF(Z31="contributo Fascia 2",(AC31*AD31)&lt;1500),1500-(AC31*AD31), IF(Z31="ISEE non ammissibile",(AC31*AD31)=0),0, IF(Z31="alloggio non assegnabile", (AC31*AD31)=0),0, IF(Z31="contributo non applicabile",(AC31*AD31)=0),0)</f>
        <v>#N/A</v>
      </c>
      <c r="AH31" s="75">
        <v>0</v>
      </c>
      <c r="AI31" s="53" t="e" cm="1">
        <f t="array" ref="AI31">_xlfn.IFS(AND(AH31&gt;9360, AH31&lt;=20000), "FASCIA 1",IF(AH31&gt;20000, AH31&lt;=35000), "FASCIA 2")</f>
        <v>#N/A</v>
      </c>
      <c r="AJ31" s="5">
        <v>0</v>
      </c>
      <c r="AK31" s="54" t="str">
        <f t="shared" si="9"/>
        <v>ND</v>
      </c>
      <c r="AL31" s="62" t="e" cm="1">
        <f t="array" ref="AL31">_xlfn.IFS(IF(AI31="FASCIA 1", AK31&lt;=15%), "contributo non applicabile", IF(AI31="FASCIA 2", AK31&lt;=20%), "contributo non applicabile", IF(AI31="FASCIA 1", AK31 &gt;15%), "contributo Fascia 1", IF(AI31="FASCIA 2", AK31&gt;20%), "contributo Fascia 2", IF(AI31="ISEE non ammissibile",AJ31&gt;=0), "ISEE non ammissibile")</f>
        <v>#N/A</v>
      </c>
      <c r="AM31" s="51" t="e">
        <f t="shared" si="10"/>
        <v>#N/A</v>
      </c>
      <c r="AN31" s="51" t="e">
        <f t="shared" si="11"/>
        <v>#N/A</v>
      </c>
      <c r="AO31" s="21">
        <v>0</v>
      </c>
      <c r="AP31" s="2">
        <v>0</v>
      </c>
      <c r="AQ31" s="55">
        <f t="shared" si="36"/>
        <v>0</v>
      </c>
      <c r="AR31" s="56" t="e" cm="1">
        <f t="array" ref="AR31">_xlfn.IFS(AND(AL31="contributo Fascia 1",(AM31*AP31)&gt;=2000), 2000, IF(AL31="contributo Fascia 2",(AM31*AP31)&gt;=1500), 1500, IF(AL31="contributo Fascia 1",(AM31*AP31)&lt;2000),(AM31*AP31), IF(AL31="contributo Fascia 2",(AM31*AP31)&lt;1500),(AM31*AP31), IF(AL31="ISEE non ammissibile",(AM31*AP31)=0),0, IF(AL31="alloggio non assegnabile", (AM31*AP31)=0),0, IF(AL31="contributo non applicabile",(AM31*AP31)=0),0)</f>
        <v>#N/A</v>
      </c>
      <c r="AS31" s="78" t="e" cm="1">
        <f t="array" ref="AS31">_xlfn.IFS(AND(AL31="contributo Fascia 1",(AO31*AP31)&gt;2000), 2000-AR31, IF(AL31="contributo Fascia 2",(AO31*AP31)&gt;1500), 1500-AR31, IF(AL31="contributo Fascia 1",(AO31*AP31)&lt;2000),2000-(AO31*AP31), IF(AL31="contributo Fascia 2",(AO31*AP31)&lt;1500),1500-(AO31*AP31), IF(AL31="ISEE non ammissibile",(AO31*AP31)=0),0, IF(AL31="alloggio non assegnabile", (AO31*AP31)=0),0, IF(AL31="contributo non applicabile",(AO31*AP31)=0),0)</f>
        <v>#N/A</v>
      </c>
      <c r="AT31" s="77">
        <v>0</v>
      </c>
      <c r="AU31" s="53" t="e" cm="1">
        <f t="array" ref="AU31">_xlfn.IFS(AND(AT31&gt;9360, AT31&lt;=20000), "FASCIA 1",IF(AT31&gt;20000, AT31&lt;=35000), "FASCIA 2")</f>
        <v>#N/A</v>
      </c>
      <c r="AV31" s="5">
        <v>0</v>
      </c>
      <c r="AW31" s="54" t="str">
        <f t="shared" si="13"/>
        <v>ND</v>
      </c>
      <c r="AX31" s="62" t="e" cm="1">
        <f t="array" ref="AX31">_xlfn.IFS(IF(AU31="FASCIA 1", AW31&lt;=15%), "contributo non applicabile", IF(AU31="FASCIA 2", AW31&lt;=20%), "contributo non applicabile", IF(AU31="FASCIA 1", AW31 &gt;15%), "contributo Fascia 1", IF(AU31="FASCIA 2", AW31&gt;20%), "contributo Fascia 2", IF(AU31="ISEE non ammissibile",AV31&gt;=0), "ISEE non ammissibile")</f>
        <v>#N/A</v>
      </c>
      <c r="AY31" s="63" t="e">
        <f t="shared" si="14"/>
        <v>#N/A</v>
      </c>
      <c r="AZ31" s="51" t="e">
        <f t="shared" si="15"/>
        <v>#N/A</v>
      </c>
      <c r="BA31" s="21">
        <v>0</v>
      </c>
      <c r="BB31" s="2">
        <v>0</v>
      </c>
      <c r="BC31" s="55">
        <f t="shared" si="37"/>
        <v>0</v>
      </c>
      <c r="BD31" s="56" t="e" cm="1">
        <f t="array" ref="BD31">_xlfn.IFS(AND(AX31="contributo Fascia 1",(AY31*BB31)&gt;=2000), 2000, IF(AX31="contributo Fascia 2",(AY31*BB31)&gt;=1500), 1500, IF(AX31="contributo Fascia 1",(AY31*BB31)&lt;2000),(AY31*BB31), IF(AX31="contributo Fascia 2",(AY31*BB31)&lt;1500),(AY31*BB31), IF(AX31="ISEE non ammissibile",(AY31*BB31)=0),0, IF(AX31="alloggio non assegnabile", (AY31*BB31)=0),0, IF(AX31="contributo non applicabile",(AY31*BB31)=0),0)</f>
        <v>#N/A</v>
      </c>
      <c r="BE31" s="78" t="e" cm="1">
        <f t="array" ref="BE31">_xlfn.IFS(AND(AX31="contributo Fascia 1",(BA31*BB31)&gt;2000), 2000-BD31, IF(AX31="contributo Fascia 2",(BA31*BB31)&gt;1500), 1500-BD31, IF(AX31="contributo Fascia 1",(BA31*BB31)&lt;2000),2000-(BA31*BB31), IF(AX31="contributo Fascia 2",(BA31*BB31)&lt;1500),1500-(BA31*BB31), IF(AX31="ISEE non ammissibile",(BA31*BB31)=0),0, IF(AX31="alloggio non assegnabile", (BA31*BB31)=0),0, IF(AX31="contributo non applicabile",(BA31*BB31)=0),0)</f>
        <v>#N/A</v>
      </c>
      <c r="BF31" s="75">
        <v>0</v>
      </c>
      <c r="BG31" s="53" t="e" cm="1">
        <f t="array" ref="BG31">_xlfn.IFS(AND(BF31&gt;9360, BF31&lt;=20000), "FASCIA 1",IF(BF31&gt;20000, BF31&lt;=35000), "FASCIA 2")</f>
        <v>#N/A</v>
      </c>
      <c r="BH31" s="5">
        <v>0</v>
      </c>
      <c r="BI31" s="54" t="str">
        <f t="shared" si="17"/>
        <v>ND</v>
      </c>
      <c r="BJ31" s="62" t="e" cm="1">
        <f t="array" ref="BJ31">_xlfn.IFS(IF(BG31="FASCIA 1", BI31&lt;=15%), "contributo non applicabile", IF(BG31="FASCIA 2", BI31&lt;=20%), "contributo non applicabile", IF(BG31="FASCIA 1", BI31 &gt;15%), "contributo Fascia 1", IF(BG31="FASCIA 2", BI31&gt;20%), "contributo Fascia 2", IF(BG31="ISEE non ammissibile",BH31&gt;=0), "ISEE non ammissibile")</f>
        <v>#N/A</v>
      </c>
      <c r="BK31" s="63" t="e">
        <f t="shared" si="18"/>
        <v>#N/A</v>
      </c>
      <c r="BL31" s="51" t="e">
        <f t="shared" si="19"/>
        <v>#N/A</v>
      </c>
      <c r="BM31" s="21">
        <v>0</v>
      </c>
      <c r="BN31" s="2">
        <v>0</v>
      </c>
      <c r="BO31" s="55">
        <f t="shared" si="38"/>
        <v>0</v>
      </c>
      <c r="BP31" s="56" t="e" cm="1">
        <f t="array" ref="BP31">_xlfn.IFS(AND(BJ31="contributo Fascia 1",(BK31*BN31)&gt;=2000), 2000, IF(BJ31="contributo Fascia 2",(BK31*BN31)&gt;=1500), 1500, IF(BJ31="contributo Fascia 1",(BK31*BN31)&lt;2000),(BK31*BN31), IF(BJ31="contributo Fascia 2",(BK31*BN31)&lt;1500),(BK31*BN31), IF(BJ31="ISEE non ammissibile",(BK31*BN31)=0),0, IF(BJ31="alloggio non assegnabile", (BK31*BN31)=0),0, IF(BJ31="contributo non applicabile",(BK31*BN31)=0),0)</f>
        <v>#N/A</v>
      </c>
      <c r="BQ31" s="78" t="e" cm="1">
        <f t="array" ref="BQ31">_xlfn.IFS(AND(BJ31="contributo Fascia 1",(BM31*BN31)&gt;2000), 2000-BP31, IF(BJ31="contributo Fascia 2",(BM31*BN31)&gt;1500), 1500-BP31, IF(BJ31="contributo Fascia 1",(BM31*BN31)&lt;2000),2000-(BM31*BN31), IF(BJ31="contributo Fascia 2",(BM31*BN31)&lt;1500),1500-(BM31*BN31), IF(BJ31="ISEE non ammissibile",(BM31*BN31)=0),0, IF(BJ31="alloggio non assegnabile", (BM31*BN31)=0),0, IF(BJ31="contributo non applicabile",(BM31*BN31)=0),0)</f>
        <v>#N/A</v>
      </c>
      <c r="BR31" s="77">
        <v>0</v>
      </c>
      <c r="BS31" s="53" t="e" cm="1">
        <f t="array" ref="BS31">_xlfn.IFS(AND(BR31&gt;9360, BR31&lt;=20000), "FASCIA 1",IF(BR31&gt;20000, BR31&lt;=35000), "FASCIA 2")</f>
        <v>#N/A</v>
      </c>
      <c r="BT31" s="5">
        <v>0</v>
      </c>
      <c r="BU31" s="54" t="str">
        <f t="shared" si="21"/>
        <v>ND</v>
      </c>
      <c r="BV31" s="62" t="e" cm="1">
        <f t="array" ref="BV31">_xlfn.IFS(IF(BS31="FASCIA 1", BU31&lt;=15%), "contributo non applicabile", IF(BS31="FASCIA 2", BU31&lt;=20%), "contributo non applicabile", IF(BS31="FASCIA 1", BU31 &gt;15%), "contributo Fascia 1", IF(BS31="FASCIA 2", BU31&gt;20%), "contributo Fascia 2", IF(BS31="ISEE non ammissibile",BT31&gt;=0), "ISEE non ammissibile")</f>
        <v>#N/A</v>
      </c>
      <c r="BW31" s="63" t="e">
        <f t="shared" si="22"/>
        <v>#N/A</v>
      </c>
      <c r="BX31" s="51" t="e">
        <f t="shared" si="23"/>
        <v>#N/A</v>
      </c>
      <c r="BY31" s="21">
        <v>0</v>
      </c>
      <c r="BZ31" s="2">
        <v>0</v>
      </c>
      <c r="CA31" s="55">
        <f t="shared" si="39"/>
        <v>0</v>
      </c>
      <c r="CB31" s="56" t="e" cm="1">
        <f t="array" ref="CB31">_xlfn.IFS(AND(BV31="contributo Fascia 1",(BW31*BZ31)&gt;=2000), 2000, IF(BV31="contributo Fascia 2",(BW31*BZ31)&gt;=1500), 1500, IF(BV31="contributo Fascia 1",(BW31*BZ31)&lt;2000),(BW31*BZ31), IF(BV31="contributo Fascia 2",(BW31*BZ31)&lt;1500),(BW31*BZ31), IF(BV31="ISEE non ammissibile",(BW31*BZ31)=0),0, IF(BV31="alloggio non assegnabile", (BW31*BZ31)=0),0, IF(BV31="contributo non applicabile",(BW31*BZ31)=0),0)</f>
        <v>#N/A</v>
      </c>
      <c r="CC31" s="78" t="e" cm="1">
        <f t="array" ref="CC31">_xlfn.IFS(AND(BV31="contributo Fascia 1",(BY31*BZ31)&gt;2000), 2000-CB31, IF(BV31="contributo Fascia 2",(BY31*BZ31)&gt;1500), 1500-CB31, IF(BV31="contributo Fascia 1",(BY31*BZ31)&lt;2000),2000-(BY31*BZ31), IF(BV31="contributo Fascia 2",(BY31*BZ31)&lt;1500),1500-(BY31*BZ31), IF(BV31="ISEE non ammissibile",(BY31*BZ31)=0),0, IF(BV31="alloggio non assegnabile", (BY31*BZ31)=0),0, IF(BV31="contributo non applicabile",(BY31*BZ31)=0),0)</f>
        <v>#N/A</v>
      </c>
      <c r="CD31" s="75">
        <v>0</v>
      </c>
      <c r="CE31" s="53" t="e" cm="1">
        <f t="array" ref="CE31">_xlfn.IFS(AND(CD31&gt;9360, CD31&lt;=20000), "FASCIA 1",IF(CD31&gt;20000, CD31&lt;=35000), "FASCIA 2")</f>
        <v>#N/A</v>
      </c>
      <c r="CF31" s="5">
        <v>0</v>
      </c>
      <c r="CG31" s="54" t="str">
        <f t="shared" si="25"/>
        <v>ND</v>
      </c>
      <c r="CH31" s="62" t="e" cm="1">
        <f t="array" ref="CH31">_xlfn.IFS(IF(CE31="FASCIA 1", CG31&lt;=15%), "contributo non applicabile", IF(CE31="FASCIA 2", CG31&lt;=20%), "contributo non applicabile", IF(CE31="FASCIA 1", CG31 &gt;15%), "contributo Fascia 1", IF(CE31="FASCIA 2", CG31&gt;20%), "contributo Fascia 2", IF(CE31="ISEE non ammissibile",CF31&gt;=0), "ISEE non ammissibile")</f>
        <v>#N/A</v>
      </c>
      <c r="CI31" s="63" t="e">
        <f t="shared" si="26"/>
        <v>#N/A</v>
      </c>
      <c r="CJ31" s="51" t="e">
        <f t="shared" si="27"/>
        <v>#N/A</v>
      </c>
      <c r="CK31" s="21">
        <v>0</v>
      </c>
      <c r="CL31" s="2">
        <v>0</v>
      </c>
      <c r="CM31" s="55">
        <f t="shared" si="40"/>
        <v>0</v>
      </c>
      <c r="CN31" s="56" t="e" cm="1">
        <f t="array" ref="CN31">_xlfn.IFS(AND(CH31="contributo Fascia 1",(CI31*CL31)&gt;=2000), 2000, IF(CH31="contributo Fascia 2",(CI31*CL31)&gt;=1500), 1500, IF(CH31="contributo Fascia 1",(CI31*CL31)&lt;2000),(CI31*CL31), IF(CH31="contributo Fascia 2",(CI31*CL31)&lt;1500),(CI31*CL31), IF(CH31="ISEE non ammissibile",(CI31*CL31)=0),0, IF(CH31="alloggio non assegnabile", (CI31*CL31)=0),0, IF(CH31="contributo non applicabile",(CI31*CL31)=0),0)</f>
        <v>#N/A</v>
      </c>
      <c r="CO31" s="78" t="e" cm="1">
        <f t="array" ref="CO31">_xlfn.IFS(AND(CH31="contributo Fascia 1",(CK31*CL31)&gt;2000), 2000-CN31, IF(CH31="contributo Fascia 2",(CK31*CL31)&gt;1500), 1500-CN31, IF(CH31="contributo Fascia 1",(CK31*CL31)&lt;2000),2000-(CK31*CL31), IF(CH31="contributo Fascia 2",(CK31*CL31)&lt;1500),1500-(CK31*CL31), IF(CH31="ISEE non ammissibile",(CK31*CL31)=0),0, IF(CH31="alloggio non assegnabile", (CK31*CL31)=0),0, IF(CH31="contributo non applicabile",(CK31*CL31)=0),0)</f>
        <v>#N/A</v>
      </c>
    </row>
    <row r="32" spans="1:93" x14ac:dyDescent="0.25">
      <c r="A32" s="65"/>
      <c r="B32" s="20">
        <v>0</v>
      </c>
      <c r="C32" s="92">
        <f t="shared" si="0"/>
        <v>0</v>
      </c>
      <c r="D32" s="2"/>
      <c r="E32" s="2"/>
      <c r="F32" s="2"/>
      <c r="G32" s="2"/>
      <c r="H32" s="2"/>
      <c r="I32" s="74"/>
      <c r="J32" s="77">
        <v>0</v>
      </c>
      <c r="K32" s="53" t="str" cm="1">
        <f t="array" ref="K32">_xlfn.IFS(AND(J32&gt;9360, J32&lt;=20000), "FASCIA 1",IF(J32&gt;20000, J32&lt;=35000), "FASCIA 2", OR(J32&lt;=9360, J32&gt;35000), "ISEE non ammissibile")</f>
        <v>ISEE non ammissibile</v>
      </c>
      <c r="L32" s="5">
        <v>0</v>
      </c>
      <c r="M32" s="54" t="str">
        <f t="shared" si="1"/>
        <v>ND</v>
      </c>
      <c r="N32" s="62" t="str" cm="1">
        <f t="array" ref="N32">_xlfn.IFS(AND(K32="FASCIA 1",M32&gt;30%), "alloggio non assegnabile", IF(K32="FASCIA 2",M32&gt;40%), "alloggio non assegnabile", IF(K32="FASCIA 1", M32&lt;=15%), "contributo non applicabile", IF(K32="FASCIA 2", M32&lt;=20%), "contributo non applicabile", IF(K32="FASCIA 1", M32 &gt;15%), "contributo Fascia 1", IF(K32="FASCIA 2", M32&gt;20%), "contributo Fascia 2", IF(K32="ISEE non ammissibile",L32&gt;=0), "ISEE non ammissibile")</f>
        <v>ISEE non ammissibile</v>
      </c>
      <c r="O32" s="63">
        <f t="shared" si="2"/>
        <v>0</v>
      </c>
      <c r="P32" s="51" t="str">
        <f t="shared" si="3"/>
        <v>verificato</v>
      </c>
      <c r="Q32" s="21">
        <v>0</v>
      </c>
      <c r="R32" s="2">
        <v>0</v>
      </c>
      <c r="S32" s="55">
        <f t="shared" si="35"/>
        <v>0</v>
      </c>
      <c r="T32" s="56" cm="1">
        <f t="array" ref="T32">_xlfn.IFS(AND(N32="contributo Fascia 1",(O32*R32)&gt;=2000), 2000, IF(N32="contributo Fascia 2",(O32*R32)&gt;=1500), 1500, IF(N32="contributo Fascia 1",(O32*R32)&lt;2000),(O32*R32), IF(N32="contributo Fascia 2",(O32*R32)&lt;1500),(O32*R32), IF(N32="ISEE non ammissibile",(O32*R32)=0),0, IF(N32="alloggio non assegnabile", (O32*R32)=0),0, IF(N32="contributo non applicabile",(O32*R32)=0),0)</f>
        <v>0</v>
      </c>
      <c r="U32" s="78" cm="1">
        <f t="array" ref="U32">_xlfn.IFS(AND(N32="contributo Fascia 1",(Q32*R32)&gt;2000), 2000-T32, IF(N32="contributo Fascia 2",(Q32*R32)&gt;1500), 1500-T32, IF(N32="contributo Fascia 1",(Q32*R32)&lt;2000),2000-(Q32*R32), IF(N32="contributo Fascia 2",(Q32*R32)&lt;1500),1500-(Q32*R32), IF(N32="ISEE non ammissibile",(Q32*R32)=0),0, IF(N32="alloggio non assegnabile", (Q32*R32)=0),0, IF(N32="contributo non applicabile",(Q32*R32)=0),0)</f>
        <v>0</v>
      </c>
      <c r="V32" s="77">
        <v>0</v>
      </c>
      <c r="W32" s="53" t="e" cm="1">
        <f t="array" ref="W32">_xlfn.IFS(AND(V32&gt;9360, V32&lt;=20000), "FASCIA 1",IF(V32&gt;20000, V32&lt;=35000), "FASCIA 2")</f>
        <v>#N/A</v>
      </c>
      <c r="X32" s="5">
        <v>0</v>
      </c>
      <c r="Y32" s="54" t="str">
        <f t="shared" si="5"/>
        <v>ND</v>
      </c>
      <c r="Z32" s="62" t="e" cm="1">
        <f t="array" ref="Z32">_xlfn.IFS(IF(W32="FASCIA 1", Y32&lt;=15%), "contributo non applicabile", IF(W32="FASCIA 2", Y32&lt;=20%), "contributo non applicabile", IF(W32="FASCIA 1", Y32 &gt;15%), "contributo Fascia 1", IF(W32="FASCIA 2", Y32&gt;20%), "contributo Fascia 2", IF(W32="ISEE non ammissibile",X32&gt;=0), "ISEE non ammissibile")</f>
        <v>#N/A</v>
      </c>
      <c r="AA32" s="63" t="e">
        <f t="shared" si="6"/>
        <v>#N/A</v>
      </c>
      <c r="AB32" s="51" t="e">
        <f t="shared" si="7"/>
        <v>#N/A</v>
      </c>
      <c r="AC32" s="21">
        <v>0</v>
      </c>
      <c r="AD32" s="2">
        <v>0</v>
      </c>
      <c r="AE32" s="55">
        <f t="shared" si="8"/>
        <v>0</v>
      </c>
      <c r="AF32" s="56" t="e" cm="1">
        <f t="array" ref="AF32">_xlfn.IFS(AND(Z32="contributo Fascia 1",(AA32*AD32)&gt;=2000), 2000, IF(Z32="contributo Fascia 2",(AA32*AD32)&gt;=1500), 1500, IF(Z32="contributo Fascia 1",(AA32*AD32)&lt;2000),(AA32*AD32), IF(Z32="contributo Fascia 2",(AA32*AD32)&lt;1500),(AA32*AD32), IF(Z32="ISEE non ammissibile",(AA32*AD32)=0),0, IF(Z32="alloggio non assegnabile", (AA32*AD32)=0),0, IF(Z32="contributo non applicabile",(AA32*AD32)=0),0)</f>
        <v>#N/A</v>
      </c>
      <c r="AG32" s="78" t="e" cm="1">
        <f t="array" ref="AG32">_xlfn.IFS(AND(Z32="contributo Fascia 1",(AC32*AD32)&gt;2000), 2000-AF32, IF(Z32="contributo Fascia 2",(AC32*AD32)&gt;1500), 1500-AF32, IF(Z32="contributo Fascia 1",(AC32*AD32)&lt;2000),2000-(AC32*AD32), IF(Z32="contributo Fascia 2",(AC32*AD32)&lt;1500),1500-(AC32*AD32), IF(Z32="ISEE non ammissibile",(AC32*AD32)=0),0, IF(Z32="alloggio non assegnabile", (AC32*AD32)=0),0, IF(Z32="contributo non applicabile",(AC32*AD32)=0),0)</f>
        <v>#N/A</v>
      </c>
      <c r="AH32" s="75">
        <v>0</v>
      </c>
      <c r="AI32" s="53" t="e" cm="1">
        <f t="array" ref="AI32">_xlfn.IFS(AND(AH32&gt;9360, AH32&lt;=20000), "FASCIA 1",IF(AH32&gt;20000, AH32&lt;=35000), "FASCIA 2")</f>
        <v>#N/A</v>
      </c>
      <c r="AJ32" s="5">
        <v>0</v>
      </c>
      <c r="AK32" s="54" t="str">
        <f t="shared" si="9"/>
        <v>ND</v>
      </c>
      <c r="AL32" s="62" t="e" cm="1">
        <f t="array" ref="AL32">_xlfn.IFS(IF(AI32="FASCIA 1", AK32&lt;=15%), "contributo non applicabile", IF(AI32="FASCIA 2", AK32&lt;=20%), "contributo non applicabile", IF(AI32="FASCIA 1", AK32 &gt;15%), "contributo Fascia 1", IF(AI32="FASCIA 2", AK32&gt;20%), "contributo Fascia 2", IF(AI32="ISEE non ammissibile",AJ32&gt;=0), "ISEE non ammissibile")</f>
        <v>#N/A</v>
      </c>
      <c r="AM32" s="51" t="e">
        <f t="shared" si="10"/>
        <v>#N/A</v>
      </c>
      <c r="AN32" s="51" t="e">
        <f t="shared" si="11"/>
        <v>#N/A</v>
      </c>
      <c r="AO32" s="21">
        <v>0</v>
      </c>
      <c r="AP32" s="2">
        <v>0</v>
      </c>
      <c r="AQ32" s="55">
        <f t="shared" si="36"/>
        <v>0</v>
      </c>
      <c r="AR32" s="56" t="e" cm="1">
        <f t="array" ref="AR32">_xlfn.IFS(AND(AL32="contributo Fascia 1",(AM32*AP32)&gt;=2000), 2000, IF(AL32="contributo Fascia 2",(AM32*AP32)&gt;=1500), 1500, IF(AL32="contributo Fascia 1",(AM32*AP32)&lt;2000),(AM32*AP32), IF(AL32="contributo Fascia 2",(AM32*AP32)&lt;1500),(AM32*AP32), IF(AL32="ISEE non ammissibile",(AM32*AP32)=0),0, IF(AL32="alloggio non assegnabile", (AM32*AP32)=0),0, IF(AL32="contributo non applicabile",(AM32*AP32)=0),0)</f>
        <v>#N/A</v>
      </c>
      <c r="AS32" s="78" t="e" cm="1">
        <f t="array" ref="AS32">_xlfn.IFS(AND(AL32="contributo Fascia 1",(AO32*AP32)&gt;2000), 2000-AR32, IF(AL32="contributo Fascia 2",(AO32*AP32)&gt;1500), 1500-AR32, IF(AL32="contributo Fascia 1",(AO32*AP32)&lt;2000),2000-(AO32*AP32), IF(AL32="contributo Fascia 2",(AO32*AP32)&lt;1500),1500-(AO32*AP32), IF(AL32="ISEE non ammissibile",(AO32*AP32)=0),0, IF(AL32="alloggio non assegnabile", (AO32*AP32)=0),0, IF(AL32="contributo non applicabile",(AO32*AP32)=0),0)</f>
        <v>#N/A</v>
      </c>
      <c r="AT32" s="77">
        <v>0</v>
      </c>
      <c r="AU32" s="53" t="e" cm="1">
        <f t="array" ref="AU32">_xlfn.IFS(AND(AT32&gt;9360, AT32&lt;=20000), "FASCIA 1",IF(AT32&gt;20000, AT32&lt;=35000), "FASCIA 2")</f>
        <v>#N/A</v>
      </c>
      <c r="AV32" s="5">
        <v>0</v>
      </c>
      <c r="AW32" s="54" t="str">
        <f t="shared" si="13"/>
        <v>ND</v>
      </c>
      <c r="AX32" s="62" t="e" cm="1">
        <f t="array" ref="AX32">_xlfn.IFS(IF(AU32="FASCIA 1", AW32&lt;=15%), "contributo non applicabile", IF(AU32="FASCIA 2", AW32&lt;=20%), "contributo non applicabile", IF(AU32="FASCIA 1", AW32 &gt;15%), "contributo Fascia 1", IF(AU32="FASCIA 2", AW32&gt;20%), "contributo Fascia 2", IF(AU32="ISEE non ammissibile",AV32&gt;=0), "ISEE non ammissibile")</f>
        <v>#N/A</v>
      </c>
      <c r="AY32" s="63" t="e">
        <f t="shared" si="14"/>
        <v>#N/A</v>
      </c>
      <c r="AZ32" s="51" t="e">
        <f t="shared" si="15"/>
        <v>#N/A</v>
      </c>
      <c r="BA32" s="21">
        <v>0</v>
      </c>
      <c r="BB32" s="2">
        <v>0</v>
      </c>
      <c r="BC32" s="55">
        <f t="shared" si="37"/>
        <v>0</v>
      </c>
      <c r="BD32" s="56" t="e" cm="1">
        <f t="array" ref="BD32">_xlfn.IFS(AND(AX32="contributo Fascia 1",(AY32*BB32)&gt;=2000), 2000, IF(AX32="contributo Fascia 2",(AY32*BB32)&gt;=1500), 1500, IF(AX32="contributo Fascia 1",(AY32*BB32)&lt;2000),(AY32*BB32), IF(AX32="contributo Fascia 2",(AY32*BB32)&lt;1500),(AY32*BB32), IF(AX32="ISEE non ammissibile",(AY32*BB32)=0),0, IF(AX32="alloggio non assegnabile", (AY32*BB32)=0),0, IF(AX32="contributo non applicabile",(AY32*BB32)=0),0)</f>
        <v>#N/A</v>
      </c>
      <c r="BE32" s="78" t="e" cm="1">
        <f t="array" ref="BE32">_xlfn.IFS(AND(AX32="contributo Fascia 1",(BA32*BB32)&gt;2000), 2000-BD32, IF(AX32="contributo Fascia 2",(BA32*BB32)&gt;1500), 1500-BD32, IF(AX32="contributo Fascia 1",(BA32*BB32)&lt;2000),2000-(BA32*BB32), IF(AX32="contributo Fascia 2",(BA32*BB32)&lt;1500),1500-(BA32*BB32), IF(AX32="ISEE non ammissibile",(BA32*BB32)=0),0, IF(AX32="alloggio non assegnabile", (BA32*BB32)=0),0, IF(AX32="contributo non applicabile",(BA32*BB32)=0),0)</f>
        <v>#N/A</v>
      </c>
      <c r="BF32" s="75">
        <v>0</v>
      </c>
      <c r="BG32" s="53" t="e" cm="1">
        <f t="array" ref="BG32">_xlfn.IFS(AND(BF32&gt;9360, BF32&lt;=20000), "FASCIA 1",IF(BF32&gt;20000, BF32&lt;=35000), "FASCIA 2")</f>
        <v>#N/A</v>
      </c>
      <c r="BH32" s="5">
        <v>0</v>
      </c>
      <c r="BI32" s="54" t="str">
        <f t="shared" si="17"/>
        <v>ND</v>
      </c>
      <c r="BJ32" s="62" t="e" cm="1">
        <f t="array" ref="BJ32">_xlfn.IFS(IF(BG32="FASCIA 1", BI32&lt;=15%), "contributo non applicabile", IF(BG32="FASCIA 2", BI32&lt;=20%), "contributo non applicabile", IF(BG32="FASCIA 1", BI32 &gt;15%), "contributo Fascia 1", IF(BG32="FASCIA 2", BI32&gt;20%), "contributo Fascia 2", IF(BG32="ISEE non ammissibile",BH32&gt;=0), "ISEE non ammissibile")</f>
        <v>#N/A</v>
      </c>
      <c r="BK32" s="63" t="e">
        <f t="shared" si="18"/>
        <v>#N/A</v>
      </c>
      <c r="BL32" s="51" t="e">
        <f t="shared" si="19"/>
        <v>#N/A</v>
      </c>
      <c r="BM32" s="21">
        <v>0</v>
      </c>
      <c r="BN32" s="2">
        <v>0</v>
      </c>
      <c r="BO32" s="55">
        <f t="shared" si="38"/>
        <v>0</v>
      </c>
      <c r="BP32" s="56" t="e" cm="1">
        <f t="array" ref="BP32">_xlfn.IFS(AND(BJ32="contributo Fascia 1",(BK32*BN32)&gt;=2000), 2000, IF(BJ32="contributo Fascia 2",(BK32*BN32)&gt;=1500), 1500, IF(BJ32="contributo Fascia 1",(BK32*BN32)&lt;2000),(BK32*BN32), IF(BJ32="contributo Fascia 2",(BK32*BN32)&lt;1500),(BK32*BN32), IF(BJ32="ISEE non ammissibile",(BK32*BN32)=0),0, IF(BJ32="alloggio non assegnabile", (BK32*BN32)=0),0, IF(BJ32="contributo non applicabile",(BK32*BN32)=0),0)</f>
        <v>#N/A</v>
      </c>
      <c r="BQ32" s="78" t="e" cm="1">
        <f t="array" ref="BQ32">_xlfn.IFS(AND(BJ32="contributo Fascia 1",(BM32*BN32)&gt;2000), 2000-BP32, IF(BJ32="contributo Fascia 2",(BM32*BN32)&gt;1500), 1500-BP32, IF(BJ32="contributo Fascia 1",(BM32*BN32)&lt;2000),2000-(BM32*BN32), IF(BJ32="contributo Fascia 2",(BM32*BN32)&lt;1500),1500-(BM32*BN32), IF(BJ32="ISEE non ammissibile",(BM32*BN32)=0),0, IF(BJ32="alloggio non assegnabile", (BM32*BN32)=0),0, IF(BJ32="contributo non applicabile",(BM32*BN32)=0),0)</f>
        <v>#N/A</v>
      </c>
      <c r="BR32" s="77">
        <v>0</v>
      </c>
      <c r="BS32" s="53" t="e" cm="1">
        <f t="array" ref="BS32">_xlfn.IFS(AND(BR32&gt;9360, BR32&lt;=20000), "FASCIA 1",IF(BR32&gt;20000, BR32&lt;=35000), "FASCIA 2")</f>
        <v>#N/A</v>
      </c>
      <c r="BT32" s="5">
        <v>0</v>
      </c>
      <c r="BU32" s="54" t="str">
        <f t="shared" si="21"/>
        <v>ND</v>
      </c>
      <c r="BV32" s="62" t="e" cm="1">
        <f t="array" ref="BV32">_xlfn.IFS(IF(BS32="FASCIA 1", BU32&lt;=15%), "contributo non applicabile", IF(BS32="FASCIA 2", BU32&lt;=20%), "contributo non applicabile", IF(BS32="FASCIA 1", BU32 &gt;15%), "contributo Fascia 1", IF(BS32="FASCIA 2", BU32&gt;20%), "contributo Fascia 2", IF(BS32="ISEE non ammissibile",BT32&gt;=0), "ISEE non ammissibile")</f>
        <v>#N/A</v>
      </c>
      <c r="BW32" s="63" t="e">
        <f t="shared" si="22"/>
        <v>#N/A</v>
      </c>
      <c r="BX32" s="51" t="e">
        <f t="shared" si="23"/>
        <v>#N/A</v>
      </c>
      <c r="BY32" s="21">
        <v>0</v>
      </c>
      <c r="BZ32" s="2">
        <v>0</v>
      </c>
      <c r="CA32" s="55">
        <f t="shared" si="39"/>
        <v>0</v>
      </c>
      <c r="CB32" s="56" t="e" cm="1">
        <f t="array" ref="CB32">_xlfn.IFS(AND(BV32="contributo Fascia 1",(BW32*BZ32)&gt;=2000), 2000, IF(BV32="contributo Fascia 2",(BW32*BZ32)&gt;=1500), 1500, IF(BV32="contributo Fascia 1",(BW32*BZ32)&lt;2000),(BW32*BZ32), IF(BV32="contributo Fascia 2",(BW32*BZ32)&lt;1500),(BW32*BZ32), IF(BV32="ISEE non ammissibile",(BW32*BZ32)=0),0, IF(BV32="alloggio non assegnabile", (BW32*BZ32)=0),0, IF(BV32="contributo non applicabile",(BW32*BZ32)=0),0)</f>
        <v>#N/A</v>
      </c>
      <c r="CC32" s="78" t="e" cm="1">
        <f t="array" ref="CC32">_xlfn.IFS(AND(BV32="contributo Fascia 1",(BY32*BZ32)&gt;2000), 2000-CB32, IF(BV32="contributo Fascia 2",(BY32*BZ32)&gt;1500), 1500-CB32, IF(BV32="contributo Fascia 1",(BY32*BZ32)&lt;2000),2000-(BY32*BZ32), IF(BV32="contributo Fascia 2",(BY32*BZ32)&lt;1500),1500-(BY32*BZ32), IF(BV32="ISEE non ammissibile",(BY32*BZ32)=0),0, IF(BV32="alloggio non assegnabile", (BY32*BZ32)=0),0, IF(BV32="contributo non applicabile",(BY32*BZ32)=0),0)</f>
        <v>#N/A</v>
      </c>
      <c r="CD32" s="75">
        <v>0</v>
      </c>
      <c r="CE32" s="53" t="e" cm="1">
        <f t="array" ref="CE32">_xlfn.IFS(AND(CD32&gt;9360, CD32&lt;=20000), "FASCIA 1",IF(CD32&gt;20000, CD32&lt;=35000), "FASCIA 2")</f>
        <v>#N/A</v>
      </c>
      <c r="CF32" s="5">
        <v>0</v>
      </c>
      <c r="CG32" s="54" t="str">
        <f t="shared" si="25"/>
        <v>ND</v>
      </c>
      <c r="CH32" s="62" t="e" cm="1">
        <f t="array" ref="CH32">_xlfn.IFS(IF(CE32="FASCIA 1", CG32&lt;=15%), "contributo non applicabile", IF(CE32="FASCIA 2", CG32&lt;=20%), "contributo non applicabile", IF(CE32="FASCIA 1", CG32 &gt;15%), "contributo Fascia 1", IF(CE32="FASCIA 2", CG32&gt;20%), "contributo Fascia 2", IF(CE32="ISEE non ammissibile",CF32&gt;=0), "ISEE non ammissibile")</f>
        <v>#N/A</v>
      </c>
      <c r="CI32" s="63" t="e">
        <f t="shared" si="26"/>
        <v>#N/A</v>
      </c>
      <c r="CJ32" s="51" t="e">
        <f t="shared" si="27"/>
        <v>#N/A</v>
      </c>
      <c r="CK32" s="21">
        <v>0</v>
      </c>
      <c r="CL32" s="2">
        <v>0</v>
      </c>
      <c r="CM32" s="55">
        <f t="shared" si="40"/>
        <v>0</v>
      </c>
      <c r="CN32" s="56" t="e" cm="1">
        <f t="array" ref="CN32">_xlfn.IFS(AND(CH32="contributo Fascia 1",(CI32*CL32)&gt;=2000), 2000, IF(CH32="contributo Fascia 2",(CI32*CL32)&gt;=1500), 1500, IF(CH32="contributo Fascia 1",(CI32*CL32)&lt;2000),(CI32*CL32), IF(CH32="contributo Fascia 2",(CI32*CL32)&lt;1500),(CI32*CL32), IF(CH32="ISEE non ammissibile",(CI32*CL32)=0),0, IF(CH32="alloggio non assegnabile", (CI32*CL32)=0),0, IF(CH32="contributo non applicabile",(CI32*CL32)=0),0)</f>
        <v>#N/A</v>
      </c>
      <c r="CO32" s="78" t="e" cm="1">
        <f t="array" ref="CO32">_xlfn.IFS(AND(CH32="contributo Fascia 1",(CK32*CL32)&gt;2000), 2000-CN32, IF(CH32="contributo Fascia 2",(CK32*CL32)&gt;1500), 1500-CN32, IF(CH32="contributo Fascia 1",(CK32*CL32)&lt;2000),2000-(CK32*CL32), IF(CH32="contributo Fascia 2",(CK32*CL32)&lt;1500),1500-(CK32*CL32), IF(CH32="ISEE non ammissibile",(CK32*CL32)=0),0, IF(CH32="alloggio non assegnabile", (CK32*CL32)=0),0, IF(CH32="contributo non applicabile",(CK32*CL32)=0),0)</f>
        <v>#N/A</v>
      </c>
    </row>
    <row r="33" spans="1:93" x14ac:dyDescent="0.25">
      <c r="A33" s="65"/>
      <c r="B33" s="20">
        <v>0</v>
      </c>
      <c r="C33" s="92">
        <f t="shared" si="0"/>
        <v>0</v>
      </c>
      <c r="D33" s="2"/>
      <c r="E33" s="2"/>
      <c r="F33" s="2"/>
      <c r="G33" s="2"/>
      <c r="H33" s="2"/>
      <c r="I33" s="74"/>
      <c r="J33" s="77">
        <v>0</v>
      </c>
      <c r="K33" s="53" t="str" cm="1">
        <f t="array" ref="K33">_xlfn.IFS(AND(J33&gt;9360, J33&lt;=20000), "FASCIA 1",IF(J33&gt;20000, J33&lt;=35000), "FASCIA 2", OR(J33&lt;=9360, J33&gt;35000), "ISEE non ammissibile")</f>
        <v>ISEE non ammissibile</v>
      </c>
      <c r="L33" s="5">
        <v>0</v>
      </c>
      <c r="M33" s="54" t="str">
        <f t="shared" si="1"/>
        <v>ND</v>
      </c>
      <c r="N33" s="62" t="str" cm="1">
        <f t="array" ref="N33">_xlfn.IFS(AND(K33="FASCIA 1",M33&gt;30%), "alloggio non assegnabile", IF(K33="FASCIA 2",M33&gt;40%), "alloggio non assegnabile", IF(K33="FASCIA 1", M33&lt;=15%), "contributo non applicabile", IF(K33="FASCIA 2", M33&lt;=20%), "contributo non applicabile", IF(K33="FASCIA 1", M33 &gt;15%), "contributo Fascia 1", IF(K33="FASCIA 2", M33&gt;20%), "contributo Fascia 2", IF(K33="ISEE non ammissibile",L33&gt;=0), "ISEE non ammissibile")</f>
        <v>ISEE non ammissibile</v>
      </c>
      <c r="O33" s="63">
        <f t="shared" si="2"/>
        <v>0</v>
      </c>
      <c r="P33" s="51" t="str">
        <f t="shared" si="3"/>
        <v>verificato</v>
      </c>
      <c r="Q33" s="21">
        <v>0</v>
      </c>
      <c r="R33" s="2">
        <v>0</v>
      </c>
      <c r="S33" s="55">
        <f t="shared" si="35"/>
        <v>0</v>
      </c>
      <c r="T33" s="56" cm="1">
        <f t="array" ref="T33">_xlfn.IFS(AND(N33="contributo Fascia 1",(O33*R33)&gt;=2000), 2000, IF(N33="contributo Fascia 2",(O33*R33)&gt;=1500), 1500, IF(N33="contributo Fascia 1",(O33*R33)&lt;2000),(O33*R33), IF(N33="contributo Fascia 2",(O33*R33)&lt;1500),(O33*R33), IF(N33="ISEE non ammissibile",(O33*R33)=0),0, IF(N33="alloggio non assegnabile", (O33*R33)=0),0, IF(N33="contributo non applicabile",(O33*R33)=0),0)</f>
        <v>0</v>
      </c>
      <c r="U33" s="78" cm="1">
        <f t="array" ref="U33">_xlfn.IFS(AND(N33="contributo Fascia 1",(Q33*R33)&gt;2000), 2000-T33, IF(N33="contributo Fascia 2",(Q33*R33)&gt;1500), 1500-T33, IF(N33="contributo Fascia 1",(Q33*R33)&lt;2000),2000-(Q33*R33), IF(N33="contributo Fascia 2",(Q33*R33)&lt;1500),1500-(Q33*R33), IF(N33="ISEE non ammissibile",(Q33*R33)=0),0, IF(N33="alloggio non assegnabile", (Q33*R33)=0),0, IF(N33="contributo non applicabile",(Q33*R33)=0),0)</f>
        <v>0</v>
      </c>
      <c r="V33" s="77">
        <v>0</v>
      </c>
      <c r="W33" s="53" t="e" cm="1">
        <f t="array" ref="W33">_xlfn.IFS(AND(V33&gt;9360, V33&lt;=20000), "FASCIA 1",IF(V33&gt;20000, V33&lt;=35000), "FASCIA 2")</f>
        <v>#N/A</v>
      </c>
      <c r="X33" s="5">
        <v>0</v>
      </c>
      <c r="Y33" s="54" t="str">
        <f t="shared" si="5"/>
        <v>ND</v>
      </c>
      <c r="Z33" s="62" t="e" cm="1">
        <f t="array" ref="Z33">_xlfn.IFS(IF(W33="FASCIA 1", Y33&lt;=15%), "contributo non applicabile", IF(W33="FASCIA 2", Y33&lt;=20%), "contributo non applicabile", IF(W33="FASCIA 1", Y33 &gt;15%), "contributo Fascia 1", IF(W33="FASCIA 2", Y33&gt;20%), "contributo Fascia 2", IF(W33="ISEE non ammissibile",X33&gt;=0), "ISEE non ammissibile")</f>
        <v>#N/A</v>
      </c>
      <c r="AA33" s="63" t="e">
        <f t="shared" si="6"/>
        <v>#N/A</v>
      </c>
      <c r="AB33" s="51" t="e">
        <f t="shared" si="7"/>
        <v>#N/A</v>
      </c>
      <c r="AC33" s="21">
        <v>0</v>
      </c>
      <c r="AD33" s="2">
        <v>0</v>
      </c>
      <c r="AE33" s="55">
        <f t="shared" si="8"/>
        <v>0</v>
      </c>
      <c r="AF33" s="56" t="e" cm="1">
        <f t="array" ref="AF33">_xlfn.IFS(AND(Z33="contributo Fascia 1",(AA33*AD33)&gt;=2000), 2000, IF(Z33="contributo Fascia 2",(AA33*AD33)&gt;=1500), 1500, IF(Z33="contributo Fascia 1",(AA33*AD33)&lt;2000),(AA33*AD33), IF(Z33="contributo Fascia 2",(AA33*AD33)&lt;1500),(AA33*AD33), IF(Z33="ISEE non ammissibile",(AA33*AD33)=0),0, IF(Z33="alloggio non assegnabile", (AA33*AD33)=0),0, IF(Z33="contributo non applicabile",(AA33*AD33)=0),0)</f>
        <v>#N/A</v>
      </c>
      <c r="AG33" s="78" t="e" cm="1">
        <f t="array" ref="AG33">_xlfn.IFS(AND(Z33="contributo Fascia 1",(AC33*AD33)&gt;2000), 2000-AF33, IF(Z33="contributo Fascia 2",(AC33*AD33)&gt;1500), 1500-AF33, IF(Z33="contributo Fascia 1",(AC33*AD33)&lt;2000),2000-(AC33*AD33), IF(Z33="contributo Fascia 2",(AC33*AD33)&lt;1500),1500-(AC33*AD33), IF(Z33="ISEE non ammissibile",(AC33*AD33)=0),0, IF(Z33="alloggio non assegnabile", (AC33*AD33)=0),0, IF(Z33="contributo non applicabile",(AC33*AD33)=0),0)</f>
        <v>#N/A</v>
      </c>
      <c r="AH33" s="75">
        <v>0</v>
      </c>
      <c r="AI33" s="53" t="e" cm="1">
        <f t="array" ref="AI33">_xlfn.IFS(AND(AH33&gt;9360, AH33&lt;=20000), "FASCIA 1",IF(AH33&gt;20000, AH33&lt;=35000), "FASCIA 2")</f>
        <v>#N/A</v>
      </c>
      <c r="AJ33" s="5">
        <v>0</v>
      </c>
      <c r="AK33" s="54" t="str">
        <f t="shared" si="9"/>
        <v>ND</v>
      </c>
      <c r="AL33" s="62" t="e" cm="1">
        <f t="array" ref="AL33">_xlfn.IFS(IF(AI33="FASCIA 1", AK33&lt;=15%), "contributo non applicabile", IF(AI33="FASCIA 2", AK33&lt;=20%), "contributo non applicabile", IF(AI33="FASCIA 1", AK33 &gt;15%), "contributo Fascia 1", IF(AI33="FASCIA 2", AK33&gt;20%), "contributo Fascia 2", IF(AI33="ISEE non ammissibile",AJ33&gt;=0), "ISEE non ammissibile")</f>
        <v>#N/A</v>
      </c>
      <c r="AM33" s="51" t="e">
        <f t="shared" si="10"/>
        <v>#N/A</v>
      </c>
      <c r="AN33" s="51" t="e">
        <f t="shared" si="11"/>
        <v>#N/A</v>
      </c>
      <c r="AO33" s="21">
        <v>0</v>
      </c>
      <c r="AP33" s="2">
        <v>0</v>
      </c>
      <c r="AQ33" s="55">
        <f t="shared" si="36"/>
        <v>0</v>
      </c>
      <c r="AR33" s="56" t="e" cm="1">
        <f t="array" ref="AR33">_xlfn.IFS(AND(AL33="contributo Fascia 1",(AM33*AP33)&gt;=2000), 2000, IF(AL33="contributo Fascia 2",(AM33*AP33)&gt;=1500), 1500, IF(AL33="contributo Fascia 1",(AM33*AP33)&lt;2000),(AM33*AP33), IF(AL33="contributo Fascia 2",(AM33*AP33)&lt;1500),(AM33*AP33), IF(AL33="ISEE non ammissibile",(AM33*AP33)=0),0, IF(AL33="alloggio non assegnabile", (AM33*AP33)=0),0, IF(AL33="contributo non applicabile",(AM33*AP33)=0),0)</f>
        <v>#N/A</v>
      </c>
      <c r="AS33" s="78" t="e" cm="1">
        <f t="array" ref="AS33">_xlfn.IFS(AND(AL33="contributo Fascia 1",(AO33*AP33)&gt;2000), 2000-AR33, IF(AL33="contributo Fascia 2",(AO33*AP33)&gt;1500), 1500-AR33, IF(AL33="contributo Fascia 1",(AO33*AP33)&lt;2000),2000-(AO33*AP33), IF(AL33="contributo Fascia 2",(AO33*AP33)&lt;1500),1500-(AO33*AP33), IF(AL33="ISEE non ammissibile",(AO33*AP33)=0),0, IF(AL33="alloggio non assegnabile", (AO33*AP33)=0),0, IF(AL33="contributo non applicabile",(AO33*AP33)=0),0)</f>
        <v>#N/A</v>
      </c>
      <c r="AT33" s="77">
        <v>0</v>
      </c>
      <c r="AU33" s="53" t="e" cm="1">
        <f t="array" ref="AU33">_xlfn.IFS(AND(AT33&gt;9360, AT33&lt;=20000), "FASCIA 1",IF(AT33&gt;20000, AT33&lt;=35000), "FASCIA 2")</f>
        <v>#N/A</v>
      </c>
      <c r="AV33" s="5">
        <v>0</v>
      </c>
      <c r="AW33" s="54" t="str">
        <f t="shared" si="13"/>
        <v>ND</v>
      </c>
      <c r="AX33" s="62" t="e" cm="1">
        <f t="array" ref="AX33">_xlfn.IFS(IF(AU33="FASCIA 1", AW33&lt;=15%), "contributo non applicabile", IF(AU33="FASCIA 2", AW33&lt;=20%), "contributo non applicabile", IF(AU33="FASCIA 1", AW33 &gt;15%), "contributo Fascia 1", IF(AU33="FASCIA 2", AW33&gt;20%), "contributo Fascia 2", IF(AU33="ISEE non ammissibile",AV33&gt;=0), "ISEE non ammissibile")</f>
        <v>#N/A</v>
      </c>
      <c r="AY33" s="63" t="e">
        <f t="shared" si="14"/>
        <v>#N/A</v>
      </c>
      <c r="AZ33" s="51" t="e">
        <f t="shared" si="15"/>
        <v>#N/A</v>
      </c>
      <c r="BA33" s="21">
        <v>0</v>
      </c>
      <c r="BB33" s="2">
        <v>0</v>
      </c>
      <c r="BC33" s="55">
        <f t="shared" si="37"/>
        <v>0</v>
      </c>
      <c r="BD33" s="56" t="e" cm="1">
        <f t="array" ref="BD33">_xlfn.IFS(AND(AX33="contributo Fascia 1",(AY33*BB33)&gt;=2000), 2000, IF(AX33="contributo Fascia 2",(AY33*BB33)&gt;=1500), 1500, IF(AX33="contributo Fascia 1",(AY33*BB33)&lt;2000),(AY33*BB33), IF(AX33="contributo Fascia 2",(AY33*BB33)&lt;1500),(AY33*BB33), IF(AX33="ISEE non ammissibile",(AY33*BB33)=0),0, IF(AX33="alloggio non assegnabile", (AY33*BB33)=0),0, IF(AX33="contributo non applicabile",(AY33*BB33)=0),0)</f>
        <v>#N/A</v>
      </c>
      <c r="BE33" s="78" t="e" cm="1">
        <f t="array" ref="BE33">_xlfn.IFS(AND(AX33="contributo Fascia 1",(BA33*BB33)&gt;2000), 2000-BD33, IF(AX33="contributo Fascia 2",(BA33*BB33)&gt;1500), 1500-BD33, IF(AX33="contributo Fascia 1",(BA33*BB33)&lt;2000),2000-(BA33*BB33), IF(AX33="contributo Fascia 2",(BA33*BB33)&lt;1500),1500-(BA33*BB33), IF(AX33="ISEE non ammissibile",(BA33*BB33)=0),0, IF(AX33="alloggio non assegnabile", (BA33*BB33)=0),0, IF(AX33="contributo non applicabile",(BA33*BB33)=0),0)</f>
        <v>#N/A</v>
      </c>
      <c r="BF33" s="75">
        <v>0</v>
      </c>
      <c r="BG33" s="53" t="e" cm="1">
        <f t="array" ref="BG33">_xlfn.IFS(AND(BF33&gt;9360, BF33&lt;=20000), "FASCIA 1",IF(BF33&gt;20000, BF33&lt;=35000), "FASCIA 2")</f>
        <v>#N/A</v>
      </c>
      <c r="BH33" s="5">
        <v>0</v>
      </c>
      <c r="BI33" s="54" t="str">
        <f t="shared" si="17"/>
        <v>ND</v>
      </c>
      <c r="BJ33" s="62" t="e" cm="1">
        <f t="array" ref="BJ33">_xlfn.IFS(IF(BG33="FASCIA 1", BI33&lt;=15%), "contributo non applicabile", IF(BG33="FASCIA 2", BI33&lt;=20%), "contributo non applicabile", IF(BG33="FASCIA 1", BI33 &gt;15%), "contributo Fascia 1", IF(BG33="FASCIA 2", BI33&gt;20%), "contributo Fascia 2", IF(BG33="ISEE non ammissibile",BH33&gt;=0), "ISEE non ammissibile")</f>
        <v>#N/A</v>
      </c>
      <c r="BK33" s="63" t="e">
        <f t="shared" si="18"/>
        <v>#N/A</v>
      </c>
      <c r="BL33" s="51" t="e">
        <f t="shared" si="19"/>
        <v>#N/A</v>
      </c>
      <c r="BM33" s="21">
        <v>0</v>
      </c>
      <c r="BN33" s="2">
        <v>0</v>
      </c>
      <c r="BO33" s="55">
        <f t="shared" si="38"/>
        <v>0</v>
      </c>
      <c r="BP33" s="56" t="e" cm="1">
        <f t="array" ref="BP33">_xlfn.IFS(AND(BJ33="contributo Fascia 1",(BK33*BN33)&gt;=2000), 2000, IF(BJ33="contributo Fascia 2",(BK33*BN33)&gt;=1500), 1500, IF(BJ33="contributo Fascia 1",(BK33*BN33)&lt;2000),(BK33*BN33), IF(BJ33="contributo Fascia 2",(BK33*BN33)&lt;1500),(BK33*BN33), IF(BJ33="ISEE non ammissibile",(BK33*BN33)=0),0, IF(BJ33="alloggio non assegnabile", (BK33*BN33)=0),0, IF(BJ33="contributo non applicabile",(BK33*BN33)=0),0)</f>
        <v>#N/A</v>
      </c>
      <c r="BQ33" s="78" t="e" cm="1">
        <f t="array" ref="BQ33">_xlfn.IFS(AND(BJ33="contributo Fascia 1",(BM33*BN33)&gt;2000), 2000-BP33, IF(BJ33="contributo Fascia 2",(BM33*BN33)&gt;1500), 1500-BP33, IF(BJ33="contributo Fascia 1",(BM33*BN33)&lt;2000),2000-(BM33*BN33), IF(BJ33="contributo Fascia 2",(BM33*BN33)&lt;1500),1500-(BM33*BN33), IF(BJ33="ISEE non ammissibile",(BM33*BN33)=0),0, IF(BJ33="alloggio non assegnabile", (BM33*BN33)=0),0, IF(BJ33="contributo non applicabile",(BM33*BN33)=0),0)</f>
        <v>#N/A</v>
      </c>
      <c r="BR33" s="77">
        <v>0</v>
      </c>
      <c r="BS33" s="53" t="e" cm="1">
        <f t="array" ref="BS33">_xlfn.IFS(AND(BR33&gt;9360, BR33&lt;=20000), "FASCIA 1",IF(BR33&gt;20000, BR33&lt;=35000), "FASCIA 2")</f>
        <v>#N/A</v>
      </c>
      <c r="BT33" s="5">
        <v>0</v>
      </c>
      <c r="BU33" s="54" t="str">
        <f t="shared" si="21"/>
        <v>ND</v>
      </c>
      <c r="BV33" s="62" t="e" cm="1">
        <f t="array" ref="BV33">_xlfn.IFS(IF(BS33="FASCIA 1", BU33&lt;=15%), "contributo non applicabile", IF(BS33="FASCIA 2", BU33&lt;=20%), "contributo non applicabile", IF(BS33="FASCIA 1", BU33 &gt;15%), "contributo Fascia 1", IF(BS33="FASCIA 2", BU33&gt;20%), "contributo Fascia 2", IF(BS33="ISEE non ammissibile",BT33&gt;=0), "ISEE non ammissibile")</f>
        <v>#N/A</v>
      </c>
      <c r="BW33" s="63" t="e">
        <f t="shared" si="22"/>
        <v>#N/A</v>
      </c>
      <c r="BX33" s="51" t="e">
        <f t="shared" si="23"/>
        <v>#N/A</v>
      </c>
      <c r="BY33" s="21">
        <v>0</v>
      </c>
      <c r="BZ33" s="2">
        <v>0</v>
      </c>
      <c r="CA33" s="55">
        <f t="shared" si="39"/>
        <v>0</v>
      </c>
      <c r="CB33" s="56" t="e" cm="1">
        <f t="array" ref="CB33">_xlfn.IFS(AND(BV33="contributo Fascia 1",(BW33*BZ33)&gt;=2000), 2000, IF(BV33="contributo Fascia 2",(BW33*BZ33)&gt;=1500), 1500, IF(BV33="contributo Fascia 1",(BW33*BZ33)&lt;2000),(BW33*BZ33), IF(BV33="contributo Fascia 2",(BW33*BZ33)&lt;1500),(BW33*BZ33), IF(BV33="ISEE non ammissibile",(BW33*BZ33)=0),0, IF(BV33="alloggio non assegnabile", (BW33*BZ33)=0),0, IF(BV33="contributo non applicabile",(BW33*BZ33)=0),0)</f>
        <v>#N/A</v>
      </c>
      <c r="CC33" s="78" t="e" cm="1">
        <f t="array" ref="CC33">_xlfn.IFS(AND(BV33="contributo Fascia 1",(BY33*BZ33)&gt;2000), 2000-CB33, IF(BV33="contributo Fascia 2",(BY33*BZ33)&gt;1500), 1500-CB33, IF(BV33="contributo Fascia 1",(BY33*BZ33)&lt;2000),2000-(BY33*BZ33), IF(BV33="contributo Fascia 2",(BY33*BZ33)&lt;1500),1500-(BY33*BZ33), IF(BV33="ISEE non ammissibile",(BY33*BZ33)=0),0, IF(BV33="alloggio non assegnabile", (BY33*BZ33)=0),0, IF(BV33="contributo non applicabile",(BY33*BZ33)=0),0)</f>
        <v>#N/A</v>
      </c>
      <c r="CD33" s="75">
        <v>0</v>
      </c>
      <c r="CE33" s="53" t="e" cm="1">
        <f t="array" ref="CE33">_xlfn.IFS(AND(CD33&gt;9360, CD33&lt;=20000), "FASCIA 1",IF(CD33&gt;20000, CD33&lt;=35000), "FASCIA 2")</f>
        <v>#N/A</v>
      </c>
      <c r="CF33" s="5">
        <v>0</v>
      </c>
      <c r="CG33" s="54" t="str">
        <f t="shared" si="25"/>
        <v>ND</v>
      </c>
      <c r="CH33" s="62" t="e" cm="1">
        <f t="array" ref="CH33">_xlfn.IFS(IF(CE33="FASCIA 1", CG33&lt;=15%), "contributo non applicabile", IF(CE33="FASCIA 2", CG33&lt;=20%), "contributo non applicabile", IF(CE33="FASCIA 1", CG33 &gt;15%), "contributo Fascia 1", IF(CE33="FASCIA 2", CG33&gt;20%), "contributo Fascia 2", IF(CE33="ISEE non ammissibile",CF33&gt;=0), "ISEE non ammissibile")</f>
        <v>#N/A</v>
      </c>
      <c r="CI33" s="63" t="e">
        <f t="shared" si="26"/>
        <v>#N/A</v>
      </c>
      <c r="CJ33" s="51" t="e">
        <f t="shared" si="27"/>
        <v>#N/A</v>
      </c>
      <c r="CK33" s="21">
        <v>0</v>
      </c>
      <c r="CL33" s="2">
        <v>0</v>
      </c>
      <c r="CM33" s="55">
        <f t="shared" si="40"/>
        <v>0</v>
      </c>
      <c r="CN33" s="56" t="e" cm="1">
        <f t="array" ref="CN33">_xlfn.IFS(AND(CH33="contributo Fascia 1",(CI33*CL33)&gt;=2000), 2000, IF(CH33="contributo Fascia 2",(CI33*CL33)&gt;=1500), 1500, IF(CH33="contributo Fascia 1",(CI33*CL33)&lt;2000),(CI33*CL33), IF(CH33="contributo Fascia 2",(CI33*CL33)&lt;1500),(CI33*CL33), IF(CH33="ISEE non ammissibile",(CI33*CL33)=0),0, IF(CH33="alloggio non assegnabile", (CI33*CL33)=0),0, IF(CH33="contributo non applicabile",(CI33*CL33)=0),0)</f>
        <v>#N/A</v>
      </c>
      <c r="CO33" s="78" t="e" cm="1">
        <f t="array" ref="CO33">_xlfn.IFS(AND(CH33="contributo Fascia 1",(CK33*CL33)&gt;2000), 2000-CN33, IF(CH33="contributo Fascia 2",(CK33*CL33)&gt;1500), 1500-CN33, IF(CH33="contributo Fascia 1",(CK33*CL33)&lt;2000),2000-(CK33*CL33), IF(CH33="contributo Fascia 2",(CK33*CL33)&lt;1500),1500-(CK33*CL33), IF(CH33="ISEE non ammissibile",(CK33*CL33)=0),0, IF(CH33="alloggio non assegnabile", (CK33*CL33)=0),0, IF(CH33="contributo non applicabile",(CK33*CL33)=0),0)</f>
        <v>#N/A</v>
      </c>
    </row>
    <row r="34" spans="1:93" x14ac:dyDescent="0.25">
      <c r="A34" s="65"/>
      <c r="B34" s="20">
        <v>0</v>
      </c>
      <c r="C34" s="92">
        <f t="shared" si="0"/>
        <v>0</v>
      </c>
      <c r="D34" s="2"/>
      <c r="E34" s="2"/>
      <c r="F34" s="2"/>
      <c r="G34" s="2"/>
      <c r="H34" s="2"/>
      <c r="I34" s="74"/>
      <c r="J34" s="77">
        <v>0</v>
      </c>
      <c r="K34" s="53" t="str" cm="1">
        <f t="array" ref="K34">_xlfn.IFS(AND(J34&gt;9360, J34&lt;=20000), "FASCIA 1",IF(J34&gt;20000, J34&lt;=35000), "FASCIA 2", OR(J34&lt;=9360, J34&gt;35000), "ISEE non ammissibile")</f>
        <v>ISEE non ammissibile</v>
      </c>
      <c r="L34" s="5">
        <v>0</v>
      </c>
      <c r="M34" s="54" t="str">
        <f t="shared" si="1"/>
        <v>ND</v>
      </c>
      <c r="N34" s="62" t="str" cm="1">
        <f t="array" ref="N34">_xlfn.IFS(AND(K34="FASCIA 1",M34&gt;30%), "alloggio non assegnabile", IF(K34="FASCIA 2",M34&gt;40%), "alloggio non assegnabile", IF(K34="FASCIA 1", M34&lt;=15%), "contributo non applicabile", IF(K34="FASCIA 2", M34&lt;=20%), "contributo non applicabile", IF(K34="FASCIA 1", M34 &gt;15%), "contributo Fascia 1", IF(K34="FASCIA 2", M34&gt;20%), "contributo Fascia 2", IF(K34="ISEE non ammissibile",L34&gt;=0), "ISEE non ammissibile")</f>
        <v>ISEE non ammissibile</v>
      </c>
      <c r="O34" s="63">
        <f t="shared" si="2"/>
        <v>0</v>
      </c>
      <c r="P34" s="51" t="str">
        <f t="shared" si="3"/>
        <v>verificato</v>
      </c>
      <c r="Q34" s="21">
        <v>0</v>
      </c>
      <c r="R34" s="2">
        <v>0</v>
      </c>
      <c r="S34" s="55">
        <f t="shared" si="35"/>
        <v>0</v>
      </c>
      <c r="T34" s="56" cm="1">
        <f t="array" ref="T34">_xlfn.IFS(AND(N34="contributo Fascia 1",(O34*R34)&gt;=2000), 2000, IF(N34="contributo Fascia 2",(O34*R34)&gt;=1500), 1500, IF(N34="contributo Fascia 1",(O34*R34)&lt;2000),(O34*R34), IF(N34="contributo Fascia 2",(O34*R34)&lt;1500),(O34*R34), IF(N34="ISEE non ammissibile",(O34*R34)=0),0, IF(N34="alloggio non assegnabile", (O34*R34)=0),0, IF(N34="contributo non applicabile",(O34*R34)=0),0)</f>
        <v>0</v>
      </c>
      <c r="U34" s="78" cm="1">
        <f t="array" ref="U34">_xlfn.IFS(AND(N34="contributo Fascia 1",(Q34*R34)&gt;2000), 2000-T34, IF(N34="contributo Fascia 2",(Q34*R34)&gt;1500), 1500-T34, IF(N34="contributo Fascia 1",(Q34*R34)&lt;2000),2000-(Q34*R34), IF(N34="contributo Fascia 2",(Q34*R34)&lt;1500),1500-(Q34*R34), IF(N34="ISEE non ammissibile",(Q34*R34)=0),0, IF(N34="alloggio non assegnabile", (Q34*R34)=0),0, IF(N34="contributo non applicabile",(Q34*R34)=0),0)</f>
        <v>0</v>
      </c>
      <c r="V34" s="77">
        <v>0</v>
      </c>
      <c r="W34" s="53" t="e" cm="1">
        <f t="array" ref="W34">_xlfn.IFS(AND(V34&gt;9360, V34&lt;=20000), "FASCIA 1",IF(V34&gt;20000, V34&lt;=35000), "FASCIA 2")</f>
        <v>#N/A</v>
      </c>
      <c r="X34" s="5">
        <v>0</v>
      </c>
      <c r="Y34" s="54" t="str">
        <f t="shared" si="5"/>
        <v>ND</v>
      </c>
      <c r="Z34" s="62" t="e" cm="1">
        <f t="array" ref="Z34">_xlfn.IFS(IF(W34="FASCIA 1", Y34&lt;=15%), "contributo non applicabile", IF(W34="FASCIA 2", Y34&lt;=20%), "contributo non applicabile", IF(W34="FASCIA 1", Y34 &gt;15%), "contributo Fascia 1", IF(W34="FASCIA 2", Y34&gt;20%), "contributo Fascia 2", IF(W34="ISEE non ammissibile",X34&gt;=0), "ISEE non ammissibile")</f>
        <v>#N/A</v>
      </c>
      <c r="AA34" s="63" t="e">
        <f t="shared" si="6"/>
        <v>#N/A</v>
      </c>
      <c r="AB34" s="51" t="e">
        <f t="shared" si="7"/>
        <v>#N/A</v>
      </c>
      <c r="AC34" s="21">
        <v>0</v>
      </c>
      <c r="AD34" s="2">
        <v>0</v>
      </c>
      <c r="AE34" s="55">
        <f t="shared" si="8"/>
        <v>0</v>
      </c>
      <c r="AF34" s="56" t="e" cm="1">
        <f t="array" ref="AF34">_xlfn.IFS(AND(Z34="contributo Fascia 1",(AA34*AD34)&gt;=2000), 2000, IF(Z34="contributo Fascia 2",(AA34*AD34)&gt;=1500), 1500, IF(Z34="contributo Fascia 1",(AA34*AD34)&lt;2000),(AA34*AD34), IF(Z34="contributo Fascia 2",(AA34*AD34)&lt;1500),(AA34*AD34), IF(Z34="ISEE non ammissibile",(AA34*AD34)=0),0, IF(Z34="alloggio non assegnabile", (AA34*AD34)=0),0, IF(Z34="contributo non applicabile",(AA34*AD34)=0),0)</f>
        <v>#N/A</v>
      </c>
      <c r="AG34" s="78" t="e" cm="1">
        <f t="array" ref="AG34">_xlfn.IFS(AND(Z34="contributo Fascia 1",(AC34*AD34)&gt;2000), 2000-AF34, IF(Z34="contributo Fascia 2",(AC34*AD34)&gt;1500), 1500-AF34, IF(Z34="contributo Fascia 1",(AC34*AD34)&lt;2000),2000-(AC34*AD34), IF(Z34="contributo Fascia 2",(AC34*AD34)&lt;1500),1500-(AC34*AD34), IF(Z34="ISEE non ammissibile",(AC34*AD34)=0),0, IF(Z34="alloggio non assegnabile", (AC34*AD34)=0),0, IF(Z34="contributo non applicabile",(AC34*AD34)=0),0)</f>
        <v>#N/A</v>
      </c>
      <c r="AH34" s="75">
        <v>0</v>
      </c>
      <c r="AI34" s="53" t="e" cm="1">
        <f t="array" ref="AI34">_xlfn.IFS(AND(AH34&gt;9360, AH34&lt;=20000), "FASCIA 1",IF(AH34&gt;20000, AH34&lt;=35000), "FASCIA 2")</f>
        <v>#N/A</v>
      </c>
      <c r="AJ34" s="5">
        <v>0</v>
      </c>
      <c r="AK34" s="54" t="str">
        <f t="shared" si="9"/>
        <v>ND</v>
      </c>
      <c r="AL34" s="62" t="e" cm="1">
        <f t="array" ref="AL34">_xlfn.IFS(IF(AI34="FASCIA 1", AK34&lt;=15%), "contributo non applicabile", IF(AI34="FASCIA 2", AK34&lt;=20%), "contributo non applicabile", IF(AI34="FASCIA 1", AK34 &gt;15%), "contributo Fascia 1", IF(AI34="FASCIA 2", AK34&gt;20%), "contributo Fascia 2", IF(AI34="ISEE non ammissibile",AJ34&gt;=0), "ISEE non ammissibile")</f>
        <v>#N/A</v>
      </c>
      <c r="AM34" s="51" t="e">
        <f t="shared" si="10"/>
        <v>#N/A</v>
      </c>
      <c r="AN34" s="51" t="e">
        <f t="shared" si="11"/>
        <v>#N/A</v>
      </c>
      <c r="AO34" s="21">
        <v>0</v>
      </c>
      <c r="AP34" s="2">
        <v>0</v>
      </c>
      <c r="AQ34" s="55">
        <f t="shared" si="36"/>
        <v>0</v>
      </c>
      <c r="AR34" s="56" t="e" cm="1">
        <f t="array" ref="AR34">_xlfn.IFS(AND(AL34="contributo Fascia 1",(AM34*AP34)&gt;=2000), 2000, IF(AL34="contributo Fascia 2",(AM34*AP34)&gt;=1500), 1500, IF(AL34="contributo Fascia 1",(AM34*AP34)&lt;2000),(AM34*AP34), IF(AL34="contributo Fascia 2",(AM34*AP34)&lt;1500),(AM34*AP34), IF(AL34="ISEE non ammissibile",(AM34*AP34)=0),0, IF(AL34="alloggio non assegnabile", (AM34*AP34)=0),0, IF(AL34="contributo non applicabile",(AM34*AP34)=0),0)</f>
        <v>#N/A</v>
      </c>
      <c r="AS34" s="78" t="e" cm="1">
        <f t="array" ref="AS34">_xlfn.IFS(AND(AL34="contributo Fascia 1",(AO34*AP34)&gt;2000), 2000-AR34, IF(AL34="contributo Fascia 2",(AO34*AP34)&gt;1500), 1500-AR34, IF(AL34="contributo Fascia 1",(AO34*AP34)&lt;2000),2000-(AO34*AP34), IF(AL34="contributo Fascia 2",(AO34*AP34)&lt;1500),1500-(AO34*AP34), IF(AL34="ISEE non ammissibile",(AO34*AP34)=0),0, IF(AL34="alloggio non assegnabile", (AO34*AP34)=0),0, IF(AL34="contributo non applicabile",(AO34*AP34)=0),0)</f>
        <v>#N/A</v>
      </c>
      <c r="AT34" s="77">
        <v>0</v>
      </c>
      <c r="AU34" s="53" t="e" cm="1">
        <f t="array" ref="AU34">_xlfn.IFS(AND(AT34&gt;9360, AT34&lt;=20000), "FASCIA 1",IF(AT34&gt;20000, AT34&lt;=35000), "FASCIA 2")</f>
        <v>#N/A</v>
      </c>
      <c r="AV34" s="5">
        <v>0</v>
      </c>
      <c r="AW34" s="54" t="str">
        <f t="shared" si="13"/>
        <v>ND</v>
      </c>
      <c r="AX34" s="62" t="e" cm="1">
        <f t="array" ref="AX34">_xlfn.IFS(IF(AU34="FASCIA 1", AW34&lt;=15%), "contributo non applicabile", IF(AU34="FASCIA 2", AW34&lt;=20%), "contributo non applicabile", IF(AU34="FASCIA 1", AW34 &gt;15%), "contributo Fascia 1", IF(AU34="FASCIA 2", AW34&gt;20%), "contributo Fascia 2", IF(AU34="ISEE non ammissibile",AV34&gt;=0), "ISEE non ammissibile")</f>
        <v>#N/A</v>
      </c>
      <c r="AY34" s="63" t="e">
        <f t="shared" si="14"/>
        <v>#N/A</v>
      </c>
      <c r="AZ34" s="51" t="e">
        <f t="shared" si="15"/>
        <v>#N/A</v>
      </c>
      <c r="BA34" s="21">
        <v>0</v>
      </c>
      <c r="BB34" s="2">
        <v>0</v>
      </c>
      <c r="BC34" s="55">
        <f t="shared" si="37"/>
        <v>0</v>
      </c>
      <c r="BD34" s="56" t="e" cm="1">
        <f t="array" ref="BD34">_xlfn.IFS(AND(AX34="contributo Fascia 1",(AY34*BB34)&gt;=2000), 2000, IF(AX34="contributo Fascia 2",(AY34*BB34)&gt;=1500), 1500, IF(AX34="contributo Fascia 1",(AY34*BB34)&lt;2000),(AY34*BB34), IF(AX34="contributo Fascia 2",(AY34*BB34)&lt;1500),(AY34*BB34), IF(AX34="ISEE non ammissibile",(AY34*BB34)=0),0, IF(AX34="alloggio non assegnabile", (AY34*BB34)=0),0, IF(AX34="contributo non applicabile",(AY34*BB34)=0),0)</f>
        <v>#N/A</v>
      </c>
      <c r="BE34" s="78" t="e" cm="1">
        <f t="array" ref="BE34">_xlfn.IFS(AND(AX34="contributo Fascia 1",(BA34*BB34)&gt;2000), 2000-BD34, IF(AX34="contributo Fascia 2",(BA34*BB34)&gt;1500), 1500-BD34, IF(AX34="contributo Fascia 1",(BA34*BB34)&lt;2000),2000-(BA34*BB34), IF(AX34="contributo Fascia 2",(BA34*BB34)&lt;1500),1500-(BA34*BB34), IF(AX34="ISEE non ammissibile",(BA34*BB34)=0),0, IF(AX34="alloggio non assegnabile", (BA34*BB34)=0),0, IF(AX34="contributo non applicabile",(BA34*BB34)=0),0)</f>
        <v>#N/A</v>
      </c>
      <c r="BF34" s="75">
        <v>0</v>
      </c>
      <c r="BG34" s="53" t="e" cm="1">
        <f t="array" ref="BG34">_xlfn.IFS(AND(BF34&gt;9360, BF34&lt;=20000), "FASCIA 1",IF(BF34&gt;20000, BF34&lt;=35000), "FASCIA 2")</f>
        <v>#N/A</v>
      </c>
      <c r="BH34" s="5">
        <v>0</v>
      </c>
      <c r="BI34" s="54" t="str">
        <f t="shared" si="17"/>
        <v>ND</v>
      </c>
      <c r="BJ34" s="62" t="e" cm="1">
        <f t="array" ref="BJ34">_xlfn.IFS(IF(BG34="FASCIA 1", BI34&lt;=15%), "contributo non applicabile", IF(BG34="FASCIA 2", BI34&lt;=20%), "contributo non applicabile", IF(BG34="FASCIA 1", BI34 &gt;15%), "contributo Fascia 1", IF(BG34="FASCIA 2", BI34&gt;20%), "contributo Fascia 2", IF(BG34="ISEE non ammissibile",BH34&gt;=0), "ISEE non ammissibile")</f>
        <v>#N/A</v>
      </c>
      <c r="BK34" s="63" t="e">
        <f t="shared" si="18"/>
        <v>#N/A</v>
      </c>
      <c r="BL34" s="51" t="e">
        <f t="shared" si="19"/>
        <v>#N/A</v>
      </c>
      <c r="BM34" s="21">
        <v>0</v>
      </c>
      <c r="BN34" s="2">
        <v>0</v>
      </c>
      <c r="BO34" s="55">
        <f t="shared" si="38"/>
        <v>0</v>
      </c>
      <c r="BP34" s="56" t="e" cm="1">
        <f t="array" ref="BP34">_xlfn.IFS(AND(BJ34="contributo Fascia 1",(BK34*BN34)&gt;=2000), 2000, IF(BJ34="contributo Fascia 2",(BK34*BN34)&gt;=1500), 1500, IF(BJ34="contributo Fascia 1",(BK34*BN34)&lt;2000),(BK34*BN34), IF(BJ34="contributo Fascia 2",(BK34*BN34)&lt;1500),(BK34*BN34), IF(BJ34="ISEE non ammissibile",(BK34*BN34)=0),0, IF(BJ34="alloggio non assegnabile", (BK34*BN34)=0),0, IF(BJ34="contributo non applicabile",(BK34*BN34)=0),0)</f>
        <v>#N/A</v>
      </c>
      <c r="BQ34" s="78" t="e" cm="1">
        <f t="array" ref="BQ34">_xlfn.IFS(AND(BJ34="contributo Fascia 1",(BM34*BN34)&gt;2000), 2000-BP34, IF(BJ34="contributo Fascia 2",(BM34*BN34)&gt;1500), 1500-BP34, IF(BJ34="contributo Fascia 1",(BM34*BN34)&lt;2000),2000-(BM34*BN34), IF(BJ34="contributo Fascia 2",(BM34*BN34)&lt;1500),1500-(BM34*BN34), IF(BJ34="ISEE non ammissibile",(BM34*BN34)=0),0, IF(BJ34="alloggio non assegnabile", (BM34*BN34)=0),0, IF(BJ34="contributo non applicabile",(BM34*BN34)=0),0)</f>
        <v>#N/A</v>
      </c>
      <c r="BR34" s="77">
        <v>0</v>
      </c>
      <c r="BS34" s="53" t="e" cm="1">
        <f t="array" ref="BS34">_xlfn.IFS(AND(BR34&gt;9360, BR34&lt;=20000), "FASCIA 1",IF(BR34&gt;20000, BR34&lt;=35000), "FASCIA 2")</f>
        <v>#N/A</v>
      </c>
      <c r="BT34" s="5">
        <v>0</v>
      </c>
      <c r="BU34" s="54" t="str">
        <f t="shared" si="21"/>
        <v>ND</v>
      </c>
      <c r="BV34" s="62" t="e" cm="1">
        <f t="array" ref="BV34">_xlfn.IFS(IF(BS34="FASCIA 1", BU34&lt;=15%), "contributo non applicabile", IF(BS34="FASCIA 2", BU34&lt;=20%), "contributo non applicabile", IF(BS34="FASCIA 1", BU34 &gt;15%), "contributo Fascia 1", IF(BS34="FASCIA 2", BU34&gt;20%), "contributo Fascia 2", IF(BS34="ISEE non ammissibile",BT34&gt;=0), "ISEE non ammissibile")</f>
        <v>#N/A</v>
      </c>
      <c r="BW34" s="63" t="e">
        <f t="shared" si="22"/>
        <v>#N/A</v>
      </c>
      <c r="BX34" s="51" t="e">
        <f t="shared" si="23"/>
        <v>#N/A</v>
      </c>
      <c r="BY34" s="21">
        <v>0</v>
      </c>
      <c r="BZ34" s="2">
        <v>0</v>
      </c>
      <c r="CA34" s="55">
        <f t="shared" si="39"/>
        <v>0</v>
      </c>
      <c r="CB34" s="56" t="e" cm="1">
        <f t="array" ref="CB34">_xlfn.IFS(AND(BV34="contributo Fascia 1",(BW34*BZ34)&gt;=2000), 2000, IF(BV34="contributo Fascia 2",(BW34*BZ34)&gt;=1500), 1500, IF(BV34="contributo Fascia 1",(BW34*BZ34)&lt;2000),(BW34*BZ34), IF(BV34="contributo Fascia 2",(BW34*BZ34)&lt;1500),(BW34*BZ34), IF(BV34="ISEE non ammissibile",(BW34*BZ34)=0),0, IF(BV34="alloggio non assegnabile", (BW34*BZ34)=0),0, IF(BV34="contributo non applicabile",(BW34*BZ34)=0),0)</f>
        <v>#N/A</v>
      </c>
      <c r="CC34" s="78" t="e" cm="1">
        <f t="array" ref="CC34">_xlfn.IFS(AND(BV34="contributo Fascia 1",(BY34*BZ34)&gt;2000), 2000-CB34, IF(BV34="contributo Fascia 2",(BY34*BZ34)&gt;1500), 1500-CB34, IF(BV34="contributo Fascia 1",(BY34*BZ34)&lt;2000),2000-(BY34*BZ34), IF(BV34="contributo Fascia 2",(BY34*BZ34)&lt;1500),1500-(BY34*BZ34), IF(BV34="ISEE non ammissibile",(BY34*BZ34)=0),0, IF(BV34="alloggio non assegnabile", (BY34*BZ34)=0),0, IF(BV34="contributo non applicabile",(BY34*BZ34)=0),0)</f>
        <v>#N/A</v>
      </c>
      <c r="CD34" s="75">
        <v>0</v>
      </c>
      <c r="CE34" s="53" t="e" cm="1">
        <f t="array" ref="CE34">_xlfn.IFS(AND(CD34&gt;9360, CD34&lt;=20000), "FASCIA 1",IF(CD34&gt;20000, CD34&lt;=35000), "FASCIA 2")</f>
        <v>#N/A</v>
      </c>
      <c r="CF34" s="5">
        <v>0</v>
      </c>
      <c r="CG34" s="54" t="str">
        <f t="shared" si="25"/>
        <v>ND</v>
      </c>
      <c r="CH34" s="62" t="e" cm="1">
        <f t="array" ref="CH34">_xlfn.IFS(IF(CE34="FASCIA 1", CG34&lt;=15%), "contributo non applicabile", IF(CE34="FASCIA 2", CG34&lt;=20%), "contributo non applicabile", IF(CE34="FASCIA 1", CG34 &gt;15%), "contributo Fascia 1", IF(CE34="FASCIA 2", CG34&gt;20%), "contributo Fascia 2", IF(CE34="ISEE non ammissibile",CF34&gt;=0), "ISEE non ammissibile")</f>
        <v>#N/A</v>
      </c>
      <c r="CI34" s="63" t="e">
        <f t="shared" si="26"/>
        <v>#N/A</v>
      </c>
      <c r="CJ34" s="51" t="e">
        <f t="shared" si="27"/>
        <v>#N/A</v>
      </c>
      <c r="CK34" s="21">
        <v>0</v>
      </c>
      <c r="CL34" s="2">
        <v>0</v>
      </c>
      <c r="CM34" s="55">
        <f t="shared" si="40"/>
        <v>0</v>
      </c>
      <c r="CN34" s="56" t="e" cm="1">
        <f t="array" ref="CN34">_xlfn.IFS(AND(CH34="contributo Fascia 1",(CI34*CL34)&gt;=2000), 2000, IF(CH34="contributo Fascia 2",(CI34*CL34)&gt;=1500), 1500, IF(CH34="contributo Fascia 1",(CI34*CL34)&lt;2000),(CI34*CL34), IF(CH34="contributo Fascia 2",(CI34*CL34)&lt;1500),(CI34*CL34), IF(CH34="ISEE non ammissibile",(CI34*CL34)=0),0, IF(CH34="alloggio non assegnabile", (CI34*CL34)=0),0, IF(CH34="contributo non applicabile",(CI34*CL34)=0),0)</f>
        <v>#N/A</v>
      </c>
      <c r="CO34" s="78" t="e" cm="1">
        <f t="array" ref="CO34">_xlfn.IFS(AND(CH34="contributo Fascia 1",(CK34*CL34)&gt;2000), 2000-CN34, IF(CH34="contributo Fascia 2",(CK34*CL34)&gt;1500), 1500-CN34, IF(CH34="contributo Fascia 1",(CK34*CL34)&lt;2000),2000-(CK34*CL34), IF(CH34="contributo Fascia 2",(CK34*CL34)&lt;1500),1500-(CK34*CL34), IF(CH34="ISEE non ammissibile",(CK34*CL34)=0),0, IF(CH34="alloggio non assegnabile", (CK34*CL34)=0),0, IF(CH34="contributo non applicabile",(CK34*CL34)=0),0)</f>
        <v>#N/A</v>
      </c>
    </row>
    <row r="35" spans="1:93" x14ac:dyDescent="0.25">
      <c r="A35" s="65"/>
      <c r="B35" s="20">
        <v>0</v>
      </c>
      <c r="C35" s="92">
        <f t="shared" si="0"/>
        <v>0</v>
      </c>
      <c r="D35" s="2"/>
      <c r="E35" s="2"/>
      <c r="F35" s="2"/>
      <c r="G35" s="2"/>
      <c r="H35" s="2"/>
      <c r="I35" s="74"/>
      <c r="J35" s="77">
        <v>0</v>
      </c>
      <c r="K35" s="53" t="str" cm="1">
        <f t="array" ref="K35">_xlfn.IFS(AND(J35&gt;9360, J35&lt;=20000), "FASCIA 1",IF(J35&gt;20000, J35&lt;=35000), "FASCIA 2", OR(J35&lt;=9360, J35&gt;35000), "ISEE non ammissibile")</f>
        <v>ISEE non ammissibile</v>
      </c>
      <c r="L35" s="5">
        <v>0</v>
      </c>
      <c r="M35" s="54" t="str">
        <f t="shared" si="1"/>
        <v>ND</v>
      </c>
      <c r="N35" s="62" t="str" cm="1">
        <f t="array" ref="N35">_xlfn.IFS(AND(K35="FASCIA 1",M35&gt;30%), "alloggio non assegnabile", IF(K35="FASCIA 2",M35&gt;40%), "alloggio non assegnabile", IF(K35="FASCIA 1", M35&lt;=15%), "contributo non applicabile", IF(K35="FASCIA 2", M35&lt;=20%), "contributo non applicabile", IF(K35="FASCIA 1", M35 &gt;15%), "contributo Fascia 1", IF(K35="FASCIA 2", M35&gt;20%), "contributo Fascia 2", IF(K35="ISEE non ammissibile",L35&gt;=0), "ISEE non ammissibile")</f>
        <v>ISEE non ammissibile</v>
      </c>
      <c r="O35" s="63">
        <f t="shared" si="2"/>
        <v>0</v>
      </c>
      <c r="P35" s="51" t="str">
        <f t="shared" si="3"/>
        <v>verificato</v>
      </c>
      <c r="Q35" s="21">
        <v>0</v>
      </c>
      <c r="R35" s="2">
        <v>0</v>
      </c>
      <c r="S35" s="55">
        <f t="shared" si="35"/>
        <v>0</v>
      </c>
      <c r="T35" s="56" cm="1">
        <f t="array" ref="T35">_xlfn.IFS(AND(N35="contributo Fascia 1",(O35*R35)&gt;=2000), 2000, IF(N35="contributo Fascia 2",(O35*R35)&gt;=1500), 1500, IF(N35="contributo Fascia 1",(O35*R35)&lt;2000),(O35*R35), IF(N35="contributo Fascia 2",(O35*R35)&lt;1500),(O35*R35), IF(N35="ISEE non ammissibile",(O35*R35)=0),0, IF(N35="alloggio non assegnabile", (O35*R35)=0),0, IF(N35="contributo non applicabile",(O35*R35)=0),0)</f>
        <v>0</v>
      </c>
      <c r="U35" s="78" cm="1">
        <f t="array" ref="U35">_xlfn.IFS(AND(N35="contributo Fascia 1",(Q35*R35)&gt;2000), 2000-T35, IF(N35="contributo Fascia 2",(Q35*R35)&gt;1500), 1500-T35, IF(N35="contributo Fascia 1",(Q35*R35)&lt;2000),2000-(Q35*R35), IF(N35="contributo Fascia 2",(Q35*R35)&lt;1500),1500-(Q35*R35), IF(N35="ISEE non ammissibile",(Q35*R35)=0),0, IF(N35="alloggio non assegnabile", (Q35*R35)=0),0, IF(N35="contributo non applicabile",(Q35*R35)=0),0)</f>
        <v>0</v>
      </c>
      <c r="V35" s="77">
        <v>0</v>
      </c>
      <c r="W35" s="53" t="e" cm="1">
        <f t="array" ref="W35">_xlfn.IFS(AND(V35&gt;9360, V35&lt;=20000), "FASCIA 1",IF(V35&gt;20000, V35&lt;=35000), "FASCIA 2")</f>
        <v>#N/A</v>
      </c>
      <c r="X35" s="5">
        <v>0</v>
      </c>
      <c r="Y35" s="54" t="str">
        <f t="shared" si="5"/>
        <v>ND</v>
      </c>
      <c r="Z35" s="62" t="e" cm="1">
        <f t="array" ref="Z35">_xlfn.IFS(IF(W35="FASCIA 1", Y35&lt;=15%), "contributo non applicabile", IF(W35="FASCIA 2", Y35&lt;=20%), "contributo non applicabile", IF(W35="FASCIA 1", Y35 &gt;15%), "contributo Fascia 1", IF(W35="FASCIA 2", Y35&gt;20%), "contributo Fascia 2", IF(W35="ISEE non ammissibile",X35&gt;=0), "ISEE non ammissibile")</f>
        <v>#N/A</v>
      </c>
      <c r="AA35" s="63" t="e">
        <f t="shared" si="6"/>
        <v>#N/A</v>
      </c>
      <c r="AB35" s="51" t="e">
        <f t="shared" si="7"/>
        <v>#N/A</v>
      </c>
      <c r="AC35" s="21">
        <v>0</v>
      </c>
      <c r="AD35" s="2">
        <v>0</v>
      </c>
      <c r="AE35" s="55">
        <f t="shared" si="8"/>
        <v>0</v>
      </c>
      <c r="AF35" s="56" t="e" cm="1">
        <f t="array" ref="AF35">_xlfn.IFS(AND(Z35="contributo Fascia 1",(AA35*AD35)&gt;=2000), 2000, IF(Z35="contributo Fascia 2",(AA35*AD35)&gt;=1500), 1500, IF(Z35="contributo Fascia 1",(AA35*AD35)&lt;2000),(AA35*AD35), IF(Z35="contributo Fascia 2",(AA35*AD35)&lt;1500),(AA35*AD35), IF(Z35="ISEE non ammissibile",(AA35*AD35)=0),0, IF(Z35="alloggio non assegnabile", (AA35*AD35)=0),0, IF(Z35="contributo non applicabile",(AA35*AD35)=0),0)</f>
        <v>#N/A</v>
      </c>
      <c r="AG35" s="78" t="e" cm="1">
        <f t="array" ref="AG35">_xlfn.IFS(AND(Z35="contributo Fascia 1",(AC35*AD35)&gt;2000), 2000-AF35, IF(Z35="contributo Fascia 2",(AC35*AD35)&gt;1500), 1500-AF35, IF(Z35="contributo Fascia 1",(AC35*AD35)&lt;2000),2000-(AC35*AD35), IF(Z35="contributo Fascia 2",(AC35*AD35)&lt;1500),1500-(AC35*AD35), IF(Z35="ISEE non ammissibile",(AC35*AD35)=0),0, IF(Z35="alloggio non assegnabile", (AC35*AD35)=0),0, IF(Z35="contributo non applicabile",(AC35*AD35)=0),0)</f>
        <v>#N/A</v>
      </c>
      <c r="AH35" s="75">
        <v>0</v>
      </c>
      <c r="AI35" s="53" t="e" cm="1">
        <f t="array" ref="AI35">_xlfn.IFS(AND(AH35&gt;9360, AH35&lt;=20000), "FASCIA 1",IF(AH35&gt;20000, AH35&lt;=35000), "FASCIA 2")</f>
        <v>#N/A</v>
      </c>
      <c r="AJ35" s="5">
        <v>0</v>
      </c>
      <c r="AK35" s="54" t="str">
        <f t="shared" si="9"/>
        <v>ND</v>
      </c>
      <c r="AL35" s="62" t="e" cm="1">
        <f t="array" ref="AL35">_xlfn.IFS(IF(AI35="FASCIA 1", AK35&lt;=15%), "contributo non applicabile", IF(AI35="FASCIA 2", AK35&lt;=20%), "contributo non applicabile", IF(AI35="FASCIA 1", AK35 &gt;15%), "contributo Fascia 1", IF(AI35="FASCIA 2", AK35&gt;20%), "contributo Fascia 2", IF(AI35="ISEE non ammissibile",AJ35&gt;=0), "ISEE non ammissibile")</f>
        <v>#N/A</v>
      </c>
      <c r="AM35" s="51" t="e">
        <f t="shared" si="10"/>
        <v>#N/A</v>
      </c>
      <c r="AN35" s="51" t="e">
        <f t="shared" si="11"/>
        <v>#N/A</v>
      </c>
      <c r="AO35" s="21">
        <v>0</v>
      </c>
      <c r="AP35" s="2">
        <v>0</v>
      </c>
      <c r="AQ35" s="55">
        <f t="shared" si="36"/>
        <v>0</v>
      </c>
      <c r="AR35" s="56" t="e" cm="1">
        <f t="array" ref="AR35">_xlfn.IFS(AND(AL35="contributo Fascia 1",(AM35*AP35)&gt;=2000), 2000, IF(AL35="contributo Fascia 2",(AM35*AP35)&gt;=1500), 1500, IF(AL35="contributo Fascia 1",(AM35*AP35)&lt;2000),(AM35*AP35), IF(AL35="contributo Fascia 2",(AM35*AP35)&lt;1500),(AM35*AP35), IF(AL35="ISEE non ammissibile",(AM35*AP35)=0),0, IF(AL35="alloggio non assegnabile", (AM35*AP35)=0),0, IF(AL35="contributo non applicabile",(AM35*AP35)=0),0)</f>
        <v>#N/A</v>
      </c>
      <c r="AS35" s="78" t="e" cm="1">
        <f t="array" ref="AS35">_xlfn.IFS(AND(AL35="contributo Fascia 1",(AO35*AP35)&gt;2000), 2000-AR35, IF(AL35="contributo Fascia 2",(AO35*AP35)&gt;1500), 1500-AR35, IF(AL35="contributo Fascia 1",(AO35*AP35)&lt;2000),2000-(AO35*AP35), IF(AL35="contributo Fascia 2",(AO35*AP35)&lt;1500),1500-(AO35*AP35), IF(AL35="ISEE non ammissibile",(AO35*AP35)=0),0, IF(AL35="alloggio non assegnabile", (AO35*AP35)=0),0, IF(AL35="contributo non applicabile",(AO35*AP35)=0),0)</f>
        <v>#N/A</v>
      </c>
      <c r="AT35" s="77">
        <v>0</v>
      </c>
      <c r="AU35" s="53" t="e" cm="1">
        <f t="array" ref="AU35">_xlfn.IFS(AND(AT35&gt;9360, AT35&lt;=20000), "FASCIA 1",IF(AT35&gt;20000, AT35&lt;=35000), "FASCIA 2")</f>
        <v>#N/A</v>
      </c>
      <c r="AV35" s="5">
        <v>0</v>
      </c>
      <c r="AW35" s="54" t="str">
        <f t="shared" si="13"/>
        <v>ND</v>
      </c>
      <c r="AX35" s="62" t="e" cm="1">
        <f t="array" ref="AX35">_xlfn.IFS(IF(AU35="FASCIA 1", AW35&lt;=15%), "contributo non applicabile", IF(AU35="FASCIA 2", AW35&lt;=20%), "contributo non applicabile", IF(AU35="FASCIA 1", AW35 &gt;15%), "contributo Fascia 1", IF(AU35="FASCIA 2", AW35&gt;20%), "contributo Fascia 2", IF(AU35="ISEE non ammissibile",AV35&gt;=0), "ISEE non ammissibile")</f>
        <v>#N/A</v>
      </c>
      <c r="AY35" s="63" t="e">
        <f t="shared" si="14"/>
        <v>#N/A</v>
      </c>
      <c r="AZ35" s="51" t="e">
        <f t="shared" si="15"/>
        <v>#N/A</v>
      </c>
      <c r="BA35" s="21">
        <v>0</v>
      </c>
      <c r="BB35" s="2">
        <v>0</v>
      </c>
      <c r="BC35" s="55">
        <f t="shared" si="37"/>
        <v>0</v>
      </c>
      <c r="BD35" s="56" t="e" cm="1">
        <f t="array" ref="BD35">_xlfn.IFS(AND(AX35="contributo Fascia 1",(AY35*BB35)&gt;=2000), 2000, IF(AX35="contributo Fascia 2",(AY35*BB35)&gt;=1500), 1500, IF(AX35="contributo Fascia 1",(AY35*BB35)&lt;2000),(AY35*BB35), IF(AX35="contributo Fascia 2",(AY35*BB35)&lt;1500),(AY35*BB35), IF(AX35="ISEE non ammissibile",(AY35*BB35)=0),0, IF(AX35="alloggio non assegnabile", (AY35*BB35)=0),0, IF(AX35="contributo non applicabile",(AY35*BB35)=0),0)</f>
        <v>#N/A</v>
      </c>
      <c r="BE35" s="78" t="e" cm="1">
        <f t="array" ref="BE35">_xlfn.IFS(AND(AX35="contributo Fascia 1",(BA35*BB35)&gt;2000), 2000-BD35, IF(AX35="contributo Fascia 2",(BA35*BB35)&gt;1500), 1500-BD35, IF(AX35="contributo Fascia 1",(BA35*BB35)&lt;2000),2000-(BA35*BB35), IF(AX35="contributo Fascia 2",(BA35*BB35)&lt;1500),1500-(BA35*BB35), IF(AX35="ISEE non ammissibile",(BA35*BB35)=0),0, IF(AX35="alloggio non assegnabile", (BA35*BB35)=0),0, IF(AX35="contributo non applicabile",(BA35*BB35)=0),0)</f>
        <v>#N/A</v>
      </c>
      <c r="BF35" s="75">
        <v>0</v>
      </c>
      <c r="BG35" s="53" t="e" cm="1">
        <f t="array" ref="BG35">_xlfn.IFS(AND(BF35&gt;9360, BF35&lt;=20000), "FASCIA 1",IF(BF35&gt;20000, BF35&lt;=35000), "FASCIA 2")</f>
        <v>#N/A</v>
      </c>
      <c r="BH35" s="5">
        <v>0</v>
      </c>
      <c r="BI35" s="54" t="str">
        <f t="shared" si="17"/>
        <v>ND</v>
      </c>
      <c r="BJ35" s="62" t="e" cm="1">
        <f t="array" ref="BJ35">_xlfn.IFS(IF(BG35="FASCIA 1", BI35&lt;=15%), "contributo non applicabile", IF(BG35="FASCIA 2", BI35&lt;=20%), "contributo non applicabile", IF(BG35="FASCIA 1", BI35 &gt;15%), "contributo Fascia 1", IF(BG35="FASCIA 2", BI35&gt;20%), "contributo Fascia 2", IF(BG35="ISEE non ammissibile",BH35&gt;=0), "ISEE non ammissibile")</f>
        <v>#N/A</v>
      </c>
      <c r="BK35" s="63" t="e">
        <f t="shared" si="18"/>
        <v>#N/A</v>
      </c>
      <c r="BL35" s="51" t="e">
        <f t="shared" si="19"/>
        <v>#N/A</v>
      </c>
      <c r="BM35" s="21">
        <v>0</v>
      </c>
      <c r="BN35" s="2">
        <v>0</v>
      </c>
      <c r="BO35" s="55">
        <f t="shared" si="38"/>
        <v>0</v>
      </c>
      <c r="BP35" s="56" t="e" cm="1">
        <f t="array" ref="BP35">_xlfn.IFS(AND(BJ35="contributo Fascia 1",(BK35*BN35)&gt;=2000), 2000, IF(BJ35="contributo Fascia 2",(BK35*BN35)&gt;=1500), 1500, IF(BJ35="contributo Fascia 1",(BK35*BN35)&lt;2000),(BK35*BN35), IF(BJ35="contributo Fascia 2",(BK35*BN35)&lt;1500),(BK35*BN35), IF(BJ35="ISEE non ammissibile",(BK35*BN35)=0),0, IF(BJ35="alloggio non assegnabile", (BK35*BN35)=0),0, IF(BJ35="contributo non applicabile",(BK35*BN35)=0),0)</f>
        <v>#N/A</v>
      </c>
      <c r="BQ35" s="78" t="e" cm="1">
        <f t="array" ref="BQ35">_xlfn.IFS(AND(BJ35="contributo Fascia 1",(BM35*BN35)&gt;2000), 2000-BP35, IF(BJ35="contributo Fascia 2",(BM35*BN35)&gt;1500), 1500-BP35, IF(BJ35="contributo Fascia 1",(BM35*BN35)&lt;2000),2000-(BM35*BN35), IF(BJ35="contributo Fascia 2",(BM35*BN35)&lt;1500),1500-(BM35*BN35), IF(BJ35="ISEE non ammissibile",(BM35*BN35)=0),0, IF(BJ35="alloggio non assegnabile", (BM35*BN35)=0),0, IF(BJ35="contributo non applicabile",(BM35*BN35)=0),0)</f>
        <v>#N/A</v>
      </c>
      <c r="BR35" s="77">
        <v>0</v>
      </c>
      <c r="BS35" s="53" t="e" cm="1">
        <f t="array" ref="BS35">_xlfn.IFS(AND(BR35&gt;9360, BR35&lt;=20000), "FASCIA 1",IF(BR35&gt;20000, BR35&lt;=35000), "FASCIA 2")</f>
        <v>#N/A</v>
      </c>
      <c r="BT35" s="5">
        <v>0</v>
      </c>
      <c r="BU35" s="54" t="str">
        <f t="shared" si="21"/>
        <v>ND</v>
      </c>
      <c r="BV35" s="62" t="e" cm="1">
        <f t="array" ref="BV35">_xlfn.IFS(IF(BS35="FASCIA 1", BU35&lt;=15%), "contributo non applicabile", IF(BS35="FASCIA 2", BU35&lt;=20%), "contributo non applicabile", IF(BS35="FASCIA 1", BU35 &gt;15%), "contributo Fascia 1", IF(BS35="FASCIA 2", BU35&gt;20%), "contributo Fascia 2", IF(BS35="ISEE non ammissibile",BT35&gt;=0), "ISEE non ammissibile")</f>
        <v>#N/A</v>
      </c>
      <c r="BW35" s="63" t="e">
        <f t="shared" si="22"/>
        <v>#N/A</v>
      </c>
      <c r="BX35" s="51" t="e">
        <f t="shared" si="23"/>
        <v>#N/A</v>
      </c>
      <c r="BY35" s="21">
        <v>0</v>
      </c>
      <c r="BZ35" s="2">
        <v>0</v>
      </c>
      <c r="CA35" s="55">
        <f t="shared" si="39"/>
        <v>0</v>
      </c>
      <c r="CB35" s="56" t="e" cm="1">
        <f t="array" ref="CB35">_xlfn.IFS(AND(BV35="contributo Fascia 1",(BW35*BZ35)&gt;=2000), 2000, IF(BV35="contributo Fascia 2",(BW35*BZ35)&gt;=1500), 1500, IF(BV35="contributo Fascia 1",(BW35*BZ35)&lt;2000),(BW35*BZ35), IF(BV35="contributo Fascia 2",(BW35*BZ35)&lt;1500),(BW35*BZ35), IF(BV35="ISEE non ammissibile",(BW35*BZ35)=0),0, IF(BV35="alloggio non assegnabile", (BW35*BZ35)=0),0, IF(BV35="contributo non applicabile",(BW35*BZ35)=0),0)</f>
        <v>#N/A</v>
      </c>
      <c r="CC35" s="78" t="e" cm="1">
        <f t="array" ref="CC35">_xlfn.IFS(AND(BV35="contributo Fascia 1",(BY35*BZ35)&gt;2000), 2000-CB35, IF(BV35="contributo Fascia 2",(BY35*BZ35)&gt;1500), 1500-CB35, IF(BV35="contributo Fascia 1",(BY35*BZ35)&lt;2000),2000-(BY35*BZ35), IF(BV35="contributo Fascia 2",(BY35*BZ35)&lt;1500),1500-(BY35*BZ35), IF(BV35="ISEE non ammissibile",(BY35*BZ35)=0),0, IF(BV35="alloggio non assegnabile", (BY35*BZ35)=0),0, IF(BV35="contributo non applicabile",(BY35*BZ35)=0),0)</f>
        <v>#N/A</v>
      </c>
      <c r="CD35" s="75">
        <v>0</v>
      </c>
      <c r="CE35" s="53" t="e" cm="1">
        <f t="array" ref="CE35">_xlfn.IFS(AND(CD35&gt;9360, CD35&lt;=20000), "FASCIA 1",IF(CD35&gt;20000, CD35&lt;=35000), "FASCIA 2")</f>
        <v>#N/A</v>
      </c>
      <c r="CF35" s="5">
        <v>0</v>
      </c>
      <c r="CG35" s="54" t="str">
        <f t="shared" si="25"/>
        <v>ND</v>
      </c>
      <c r="CH35" s="62" t="e" cm="1">
        <f t="array" ref="CH35">_xlfn.IFS(IF(CE35="FASCIA 1", CG35&lt;=15%), "contributo non applicabile", IF(CE35="FASCIA 2", CG35&lt;=20%), "contributo non applicabile", IF(CE35="FASCIA 1", CG35 &gt;15%), "contributo Fascia 1", IF(CE35="FASCIA 2", CG35&gt;20%), "contributo Fascia 2", IF(CE35="ISEE non ammissibile",CF35&gt;=0), "ISEE non ammissibile")</f>
        <v>#N/A</v>
      </c>
      <c r="CI35" s="63" t="e">
        <f t="shared" si="26"/>
        <v>#N/A</v>
      </c>
      <c r="CJ35" s="51" t="e">
        <f t="shared" si="27"/>
        <v>#N/A</v>
      </c>
      <c r="CK35" s="21">
        <v>0</v>
      </c>
      <c r="CL35" s="2">
        <v>0</v>
      </c>
      <c r="CM35" s="55">
        <f t="shared" si="40"/>
        <v>0</v>
      </c>
      <c r="CN35" s="56" t="e" cm="1">
        <f t="array" ref="CN35">_xlfn.IFS(AND(CH35="contributo Fascia 1",(CI35*CL35)&gt;=2000), 2000, IF(CH35="contributo Fascia 2",(CI35*CL35)&gt;=1500), 1500, IF(CH35="contributo Fascia 1",(CI35*CL35)&lt;2000),(CI35*CL35), IF(CH35="contributo Fascia 2",(CI35*CL35)&lt;1500),(CI35*CL35), IF(CH35="ISEE non ammissibile",(CI35*CL35)=0),0, IF(CH35="alloggio non assegnabile", (CI35*CL35)=0),0, IF(CH35="contributo non applicabile",(CI35*CL35)=0),0)</f>
        <v>#N/A</v>
      </c>
      <c r="CO35" s="78" t="e" cm="1">
        <f t="array" ref="CO35">_xlfn.IFS(AND(CH35="contributo Fascia 1",(CK35*CL35)&gt;2000), 2000-CN35, IF(CH35="contributo Fascia 2",(CK35*CL35)&gt;1500), 1500-CN35, IF(CH35="contributo Fascia 1",(CK35*CL35)&lt;2000),2000-(CK35*CL35), IF(CH35="contributo Fascia 2",(CK35*CL35)&lt;1500),1500-(CK35*CL35), IF(CH35="ISEE non ammissibile",(CK35*CL35)=0),0, IF(CH35="alloggio non assegnabile", (CK35*CL35)=0),0, IF(CH35="contributo non applicabile",(CK35*CL35)=0),0)</f>
        <v>#N/A</v>
      </c>
    </row>
    <row r="36" spans="1:93" x14ac:dyDescent="0.25">
      <c r="A36" s="65"/>
      <c r="B36" s="20">
        <v>0</v>
      </c>
      <c r="C36" s="92">
        <f t="shared" si="0"/>
        <v>0</v>
      </c>
      <c r="D36" s="2"/>
      <c r="E36" s="2"/>
      <c r="F36" s="2"/>
      <c r="G36" s="2"/>
      <c r="H36" s="2"/>
      <c r="I36" s="74"/>
      <c r="J36" s="77">
        <v>0</v>
      </c>
      <c r="K36" s="53" t="str" cm="1">
        <f t="array" ref="K36">_xlfn.IFS(AND(J36&gt;9360, J36&lt;=20000), "FASCIA 1",IF(J36&gt;20000, J36&lt;=35000), "FASCIA 2", OR(J36&lt;=9360, J36&gt;35000), "ISEE non ammissibile")</f>
        <v>ISEE non ammissibile</v>
      </c>
      <c r="L36" s="5">
        <v>0</v>
      </c>
      <c r="M36" s="54" t="str">
        <f t="shared" si="1"/>
        <v>ND</v>
      </c>
      <c r="N36" s="62" t="str" cm="1">
        <f t="array" ref="N36">_xlfn.IFS(AND(K36="FASCIA 1",M36&gt;30%), "alloggio non assegnabile", IF(K36="FASCIA 2",M36&gt;40%), "alloggio non assegnabile", IF(K36="FASCIA 1", M36&lt;=15%), "contributo non applicabile", IF(K36="FASCIA 2", M36&lt;=20%), "contributo non applicabile", IF(K36="FASCIA 1", M36 &gt;15%), "contributo Fascia 1", IF(K36="FASCIA 2", M36&gt;20%), "contributo Fascia 2", IF(K36="ISEE non ammissibile",L36&gt;=0), "ISEE non ammissibile")</f>
        <v>ISEE non ammissibile</v>
      </c>
      <c r="O36" s="63">
        <f t="shared" si="2"/>
        <v>0</v>
      </c>
      <c r="P36" s="51" t="str">
        <f t="shared" si="3"/>
        <v>verificato</v>
      </c>
      <c r="Q36" s="21">
        <v>0</v>
      </c>
      <c r="R36" s="2">
        <v>0</v>
      </c>
      <c r="S36" s="55">
        <f t="shared" si="35"/>
        <v>0</v>
      </c>
      <c r="T36" s="56" cm="1">
        <f t="array" ref="T36">_xlfn.IFS(AND(N36="contributo Fascia 1",(O36*R36)&gt;=2000), 2000, IF(N36="contributo Fascia 2",(O36*R36)&gt;=1500), 1500, IF(N36="contributo Fascia 1",(O36*R36)&lt;2000),(O36*R36), IF(N36="contributo Fascia 2",(O36*R36)&lt;1500),(O36*R36), IF(N36="ISEE non ammissibile",(O36*R36)=0),0, IF(N36="alloggio non assegnabile", (O36*R36)=0),0, IF(N36="contributo non applicabile",(O36*R36)=0),0)</f>
        <v>0</v>
      </c>
      <c r="U36" s="78" cm="1">
        <f t="array" ref="U36">_xlfn.IFS(AND(N36="contributo Fascia 1",(Q36*R36)&gt;2000), 2000-T36, IF(N36="contributo Fascia 2",(Q36*R36)&gt;1500), 1500-T36, IF(N36="contributo Fascia 1",(Q36*R36)&lt;2000),2000-(Q36*R36), IF(N36="contributo Fascia 2",(Q36*R36)&lt;1500),1500-(Q36*R36), IF(N36="ISEE non ammissibile",(Q36*R36)=0),0, IF(N36="alloggio non assegnabile", (Q36*R36)=0),0, IF(N36="contributo non applicabile",(Q36*R36)=0),0)</f>
        <v>0</v>
      </c>
      <c r="V36" s="77">
        <v>0</v>
      </c>
      <c r="W36" s="53" t="e" cm="1">
        <f t="array" ref="W36">_xlfn.IFS(AND(V36&gt;9360, V36&lt;=20000), "FASCIA 1",IF(V36&gt;20000, V36&lt;=35000), "FASCIA 2")</f>
        <v>#N/A</v>
      </c>
      <c r="X36" s="5">
        <v>0</v>
      </c>
      <c r="Y36" s="54" t="str">
        <f t="shared" si="5"/>
        <v>ND</v>
      </c>
      <c r="Z36" s="62" t="e" cm="1">
        <f t="array" ref="Z36">_xlfn.IFS(IF(W36="FASCIA 1", Y36&lt;=15%), "contributo non applicabile", IF(W36="FASCIA 2", Y36&lt;=20%), "contributo non applicabile", IF(W36="FASCIA 1", Y36 &gt;15%), "contributo Fascia 1", IF(W36="FASCIA 2", Y36&gt;20%), "contributo Fascia 2", IF(W36="ISEE non ammissibile",X36&gt;=0), "ISEE non ammissibile")</f>
        <v>#N/A</v>
      </c>
      <c r="AA36" s="63" t="e">
        <f t="shared" si="6"/>
        <v>#N/A</v>
      </c>
      <c r="AB36" s="51" t="e">
        <f t="shared" si="7"/>
        <v>#N/A</v>
      </c>
      <c r="AC36" s="21">
        <v>0</v>
      </c>
      <c r="AD36" s="2">
        <v>0</v>
      </c>
      <c r="AE36" s="55">
        <f t="shared" si="8"/>
        <v>0</v>
      </c>
      <c r="AF36" s="56" t="e" cm="1">
        <f t="array" ref="AF36">_xlfn.IFS(AND(Z36="contributo Fascia 1",(AA36*AD36)&gt;=2000), 2000, IF(Z36="contributo Fascia 2",(AA36*AD36)&gt;=1500), 1500, IF(Z36="contributo Fascia 1",(AA36*AD36)&lt;2000),(AA36*AD36), IF(Z36="contributo Fascia 2",(AA36*AD36)&lt;1500),(AA36*AD36), IF(Z36="ISEE non ammissibile",(AA36*AD36)=0),0, IF(Z36="alloggio non assegnabile", (AA36*AD36)=0),0, IF(Z36="contributo non applicabile",(AA36*AD36)=0),0)</f>
        <v>#N/A</v>
      </c>
      <c r="AG36" s="78" t="e" cm="1">
        <f t="array" ref="AG36">_xlfn.IFS(AND(Z36="contributo Fascia 1",(AC36*AD36)&gt;2000), 2000-AF36, IF(Z36="contributo Fascia 2",(AC36*AD36)&gt;1500), 1500-AF36, IF(Z36="contributo Fascia 1",(AC36*AD36)&lt;2000),2000-(AC36*AD36), IF(Z36="contributo Fascia 2",(AC36*AD36)&lt;1500),1500-(AC36*AD36), IF(Z36="ISEE non ammissibile",(AC36*AD36)=0),0, IF(Z36="alloggio non assegnabile", (AC36*AD36)=0),0, IF(Z36="contributo non applicabile",(AC36*AD36)=0),0)</f>
        <v>#N/A</v>
      </c>
      <c r="AH36" s="75">
        <v>0</v>
      </c>
      <c r="AI36" s="53" t="e" cm="1">
        <f t="array" ref="AI36">_xlfn.IFS(AND(AH36&gt;9360, AH36&lt;=20000), "FASCIA 1",IF(AH36&gt;20000, AH36&lt;=35000), "FASCIA 2")</f>
        <v>#N/A</v>
      </c>
      <c r="AJ36" s="5">
        <v>0</v>
      </c>
      <c r="AK36" s="54" t="str">
        <f t="shared" si="9"/>
        <v>ND</v>
      </c>
      <c r="AL36" s="62" t="e" cm="1">
        <f t="array" ref="AL36">_xlfn.IFS(IF(AI36="FASCIA 1", AK36&lt;=15%), "contributo non applicabile", IF(AI36="FASCIA 2", AK36&lt;=20%), "contributo non applicabile", IF(AI36="FASCIA 1", AK36 &gt;15%), "contributo Fascia 1", IF(AI36="FASCIA 2", AK36&gt;20%), "contributo Fascia 2", IF(AI36="ISEE non ammissibile",AJ36&gt;=0), "ISEE non ammissibile")</f>
        <v>#N/A</v>
      </c>
      <c r="AM36" s="51" t="e">
        <f t="shared" si="10"/>
        <v>#N/A</v>
      </c>
      <c r="AN36" s="51" t="e">
        <f t="shared" si="11"/>
        <v>#N/A</v>
      </c>
      <c r="AO36" s="21">
        <v>0</v>
      </c>
      <c r="AP36" s="2">
        <v>0</v>
      </c>
      <c r="AQ36" s="55">
        <f t="shared" si="36"/>
        <v>0</v>
      </c>
      <c r="AR36" s="56" t="e" cm="1">
        <f t="array" ref="AR36">_xlfn.IFS(AND(AL36="contributo Fascia 1",(AM36*AP36)&gt;=2000), 2000, IF(AL36="contributo Fascia 2",(AM36*AP36)&gt;=1500), 1500, IF(AL36="contributo Fascia 1",(AM36*AP36)&lt;2000),(AM36*AP36), IF(AL36="contributo Fascia 2",(AM36*AP36)&lt;1500),(AM36*AP36), IF(AL36="ISEE non ammissibile",(AM36*AP36)=0),0, IF(AL36="alloggio non assegnabile", (AM36*AP36)=0),0, IF(AL36="contributo non applicabile",(AM36*AP36)=0),0)</f>
        <v>#N/A</v>
      </c>
      <c r="AS36" s="78" t="e" cm="1">
        <f t="array" ref="AS36">_xlfn.IFS(AND(AL36="contributo Fascia 1",(AO36*AP36)&gt;2000), 2000-AR36, IF(AL36="contributo Fascia 2",(AO36*AP36)&gt;1500), 1500-AR36, IF(AL36="contributo Fascia 1",(AO36*AP36)&lt;2000),2000-(AO36*AP36), IF(AL36="contributo Fascia 2",(AO36*AP36)&lt;1500),1500-(AO36*AP36), IF(AL36="ISEE non ammissibile",(AO36*AP36)=0),0, IF(AL36="alloggio non assegnabile", (AO36*AP36)=0),0, IF(AL36="contributo non applicabile",(AO36*AP36)=0),0)</f>
        <v>#N/A</v>
      </c>
      <c r="AT36" s="77">
        <v>0</v>
      </c>
      <c r="AU36" s="53" t="e" cm="1">
        <f t="array" ref="AU36">_xlfn.IFS(AND(AT36&gt;9360, AT36&lt;=20000), "FASCIA 1",IF(AT36&gt;20000, AT36&lt;=35000), "FASCIA 2")</f>
        <v>#N/A</v>
      </c>
      <c r="AV36" s="5">
        <v>0</v>
      </c>
      <c r="AW36" s="54" t="str">
        <f t="shared" si="13"/>
        <v>ND</v>
      </c>
      <c r="AX36" s="62" t="e" cm="1">
        <f t="array" ref="AX36">_xlfn.IFS(IF(AU36="FASCIA 1", AW36&lt;=15%), "contributo non applicabile", IF(AU36="FASCIA 2", AW36&lt;=20%), "contributo non applicabile", IF(AU36="FASCIA 1", AW36 &gt;15%), "contributo Fascia 1", IF(AU36="FASCIA 2", AW36&gt;20%), "contributo Fascia 2", IF(AU36="ISEE non ammissibile",AV36&gt;=0), "ISEE non ammissibile")</f>
        <v>#N/A</v>
      </c>
      <c r="AY36" s="63" t="e">
        <f t="shared" si="14"/>
        <v>#N/A</v>
      </c>
      <c r="AZ36" s="51" t="e">
        <f t="shared" si="15"/>
        <v>#N/A</v>
      </c>
      <c r="BA36" s="21">
        <v>0</v>
      </c>
      <c r="BB36" s="2">
        <v>0</v>
      </c>
      <c r="BC36" s="55">
        <f t="shared" si="37"/>
        <v>0</v>
      </c>
      <c r="BD36" s="56" t="e" cm="1">
        <f t="array" ref="BD36">_xlfn.IFS(AND(AX36="contributo Fascia 1",(AY36*BB36)&gt;=2000), 2000, IF(AX36="contributo Fascia 2",(AY36*BB36)&gt;=1500), 1500, IF(AX36="contributo Fascia 1",(AY36*BB36)&lt;2000),(AY36*BB36), IF(AX36="contributo Fascia 2",(AY36*BB36)&lt;1500),(AY36*BB36), IF(AX36="ISEE non ammissibile",(AY36*BB36)=0),0, IF(AX36="alloggio non assegnabile", (AY36*BB36)=0),0, IF(AX36="contributo non applicabile",(AY36*BB36)=0),0)</f>
        <v>#N/A</v>
      </c>
      <c r="BE36" s="78" t="e" cm="1">
        <f t="array" ref="BE36">_xlfn.IFS(AND(AX36="contributo Fascia 1",(BA36*BB36)&gt;2000), 2000-BD36, IF(AX36="contributo Fascia 2",(BA36*BB36)&gt;1500), 1500-BD36, IF(AX36="contributo Fascia 1",(BA36*BB36)&lt;2000),2000-(BA36*BB36), IF(AX36="contributo Fascia 2",(BA36*BB36)&lt;1500),1500-(BA36*BB36), IF(AX36="ISEE non ammissibile",(BA36*BB36)=0),0, IF(AX36="alloggio non assegnabile", (BA36*BB36)=0),0, IF(AX36="contributo non applicabile",(BA36*BB36)=0),0)</f>
        <v>#N/A</v>
      </c>
      <c r="BF36" s="75">
        <v>0</v>
      </c>
      <c r="BG36" s="53" t="e" cm="1">
        <f t="array" ref="BG36">_xlfn.IFS(AND(BF36&gt;9360, BF36&lt;=20000), "FASCIA 1",IF(BF36&gt;20000, BF36&lt;=35000), "FASCIA 2")</f>
        <v>#N/A</v>
      </c>
      <c r="BH36" s="5">
        <v>0</v>
      </c>
      <c r="BI36" s="54" t="str">
        <f t="shared" si="17"/>
        <v>ND</v>
      </c>
      <c r="BJ36" s="62" t="e" cm="1">
        <f t="array" ref="BJ36">_xlfn.IFS(IF(BG36="FASCIA 1", BI36&lt;=15%), "contributo non applicabile", IF(BG36="FASCIA 2", BI36&lt;=20%), "contributo non applicabile", IF(BG36="FASCIA 1", BI36 &gt;15%), "contributo Fascia 1", IF(BG36="FASCIA 2", BI36&gt;20%), "contributo Fascia 2", IF(BG36="ISEE non ammissibile",BH36&gt;=0), "ISEE non ammissibile")</f>
        <v>#N/A</v>
      </c>
      <c r="BK36" s="63" t="e">
        <f t="shared" si="18"/>
        <v>#N/A</v>
      </c>
      <c r="BL36" s="51" t="e">
        <f t="shared" si="19"/>
        <v>#N/A</v>
      </c>
      <c r="BM36" s="21">
        <v>0</v>
      </c>
      <c r="BN36" s="2">
        <v>0</v>
      </c>
      <c r="BO36" s="55">
        <f t="shared" si="38"/>
        <v>0</v>
      </c>
      <c r="BP36" s="56" t="e" cm="1">
        <f t="array" ref="BP36">_xlfn.IFS(AND(BJ36="contributo Fascia 1",(BK36*BN36)&gt;=2000), 2000, IF(BJ36="contributo Fascia 2",(BK36*BN36)&gt;=1500), 1500, IF(BJ36="contributo Fascia 1",(BK36*BN36)&lt;2000),(BK36*BN36), IF(BJ36="contributo Fascia 2",(BK36*BN36)&lt;1500),(BK36*BN36), IF(BJ36="ISEE non ammissibile",(BK36*BN36)=0),0, IF(BJ36="alloggio non assegnabile", (BK36*BN36)=0),0, IF(BJ36="contributo non applicabile",(BK36*BN36)=0),0)</f>
        <v>#N/A</v>
      </c>
      <c r="BQ36" s="78" t="e" cm="1">
        <f t="array" ref="BQ36">_xlfn.IFS(AND(BJ36="contributo Fascia 1",(BM36*BN36)&gt;2000), 2000-BP36, IF(BJ36="contributo Fascia 2",(BM36*BN36)&gt;1500), 1500-BP36, IF(BJ36="contributo Fascia 1",(BM36*BN36)&lt;2000),2000-(BM36*BN36), IF(BJ36="contributo Fascia 2",(BM36*BN36)&lt;1500),1500-(BM36*BN36), IF(BJ36="ISEE non ammissibile",(BM36*BN36)=0),0, IF(BJ36="alloggio non assegnabile", (BM36*BN36)=0),0, IF(BJ36="contributo non applicabile",(BM36*BN36)=0),0)</f>
        <v>#N/A</v>
      </c>
      <c r="BR36" s="77">
        <v>0</v>
      </c>
      <c r="BS36" s="53" t="e" cm="1">
        <f t="array" ref="BS36">_xlfn.IFS(AND(BR36&gt;9360, BR36&lt;=20000), "FASCIA 1",IF(BR36&gt;20000, BR36&lt;=35000), "FASCIA 2")</f>
        <v>#N/A</v>
      </c>
      <c r="BT36" s="5">
        <v>0</v>
      </c>
      <c r="BU36" s="54" t="str">
        <f t="shared" si="21"/>
        <v>ND</v>
      </c>
      <c r="BV36" s="62" t="e" cm="1">
        <f t="array" ref="BV36">_xlfn.IFS(IF(BS36="FASCIA 1", BU36&lt;=15%), "contributo non applicabile", IF(BS36="FASCIA 2", BU36&lt;=20%), "contributo non applicabile", IF(BS36="FASCIA 1", BU36 &gt;15%), "contributo Fascia 1", IF(BS36="FASCIA 2", BU36&gt;20%), "contributo Fascia 2", IF(BS36="ISEE non ammissibile",BT36&gt;=0), "ISEE non ammissibile")</f>
        <v>#N/A</v>
      </c>
      <c r="BW36" s="63" t="e">
        <f t="shared" si="22"/>
        <v>#N/A</v>
      </c>
      <c r="BX36" s="51" t="e">
        <f t="shared" si="23"/>
        <v>#N/A</v>
      </c>
      <c r="BY36" s="21">
        <v>0</v>
      </c>
      <c r="BZ36" s="2">
        <v>0</v>
      </c>
      <c r="CA36" s="55">
        <f t="shared" si="39"/>
        <v>0</v>
      </c>
      <c r="CB36" s="56" t="e" cm="1">
        <f t="array" ref="CB36">_xlfn.IFS(AND(BV36="contributo Fascia 1",(BW36*BZ36)&gt;=2000), 2000, IF(BV36="contributo Fascia 2",(BW36*BZ36)&gt;=1500), 1500, IF(BV36="contributo Fascia 1",(BW36*BZ36)&lt;2000),(BW36*BZ36), IF(BV36="contributo Fascia 2",(BW36*BZ36)&lt;1500),(BW36*BZ36), IF(BV36="ISEE non ammissibile",(BW36*BZ36)=0),0, IF(BV36="alloggio non assegnabile", (BW36*BZ36)=0),0, IF(BV36="contributo non applicabile",(BW36*BZ36)=0),0)</f>
        <v>#N/A</v>
      </c>
      <c r="CC36" s="78" t="e" cm="1">
        <f t="array" ref="CC36">_xlfn.IFS(AND(BV36="contributo Fascia 1",(BY36*BZ36)&gt;2000), 2000-CB36, IF(BV36="contributo Fascia 2",(BY36*BZ36)&gt;1500), 1500-CB36, IF(BV36="contributo Fascia 1",(BY36*BZ36)&lt;2000),2000-(BY36*BZ36), IF(BV36="contributo Fascia 2",(BY36*BZ36)&lt;1500),1500-(BY36*BZ36), IF(BV36="ISEE non ammissibile",(BY36*BZ36)=0),0, IF(BV36="alloggio non assegnabile", (BY36*BZ36)=0),0, IF(BV36="contributo non applicabile",(BY36*BZ36)=0),0)</f>
        <v>#N/A</v>
      </c>
      <c r="CD36" s="75">
        <v>0</v>
      </c>
      <c r="CE36" s="53" t="e" cm="1">
        <f t="array" ref="CE36">_xlfn.IFS(AND(CD36&gt;9360, CD36&lt;=20000), "FASCIA 1",IF(CD36&gt;20000, CD36&lt;=35000), "FASCIA 2")</f>
        <v>#N/A</v>
      </c>
      <c r="CF36" s="5">
        <v>0</v>
      </c>
      <c r="CG36" s="54" t="str">
        <f t="shared" si="25"/>
        <v>ND</v>
      </c>
      <c r="CH36" s="62" t="e" cm="1">
        <f t="array" ref="CH36">_xlfn.IFS(IF(CE36="FASCIA 1", CG36&lt;=15%), "contributo non applicabile", IF(CE36="FASCIA 2", CG36&lt;=20%), "contributo non applicabile", IF(CE36="FASCIA 1", CG36 &gt;15%), "contributo Fascia 1", IF(CE36="FASCIA 2", CG36&gt;20%), "contributo Fascia 2", IF(CE36="ISEE non ammissibile",CF36&gt;=0), "ISEE non ammissibile")</f>
        <v>#N/A</v>
      </c>
      <c r="CI36" s="63" t="e">
        <f t="shared" si="26"/>
        <v>#N/A</v>
      </c>
      <c r="CJ36" s="51" t="e">
        <f t="shared" si="27"/>
        <v>#N/A</v>
      </c>
      <c r="CK36" s="21">
        <v>0</v>
      </c>
      <c r="CL36" s="2">
        <v>0</v>
      </c>
      <c r="CM36" s="55">
        <f t="shared" si="40"/>
        <v>0</v>
      </c>
      <c r="CN36" s="56" t="e" cm="1">
        <f t="array" ref="CN36">_xlfn.IFS(AND(CH36="contributo Fascia 1",(CI36*CL36)&gt;=2000), 2000, IF(CH36="contributo Fascia 2",(CI36*CL36)&gt;=1500), 1500, IF(CH36="contributo Fascia 1",(CI36*CL36)&lt;2000),(CI36*CL36), IF(CH36="contributo Fascia 2",(CI36*CL36)&lt;1500),(CI36*CL36), IF(CH36="ISEE non ammissibile",(CI36*CL36)=0),0, IF(CH36="alloggio non assegnabile", (CI36*CL36)=0),0, IF(CH36="contributo non applicabile",(CI36*CL36)=0),0)</f>
        <v>#N/A</v>
      </c>
      <c r="CO36" s="78" t="e" cm="1">
        <f t="array" ref="CO36">_xlfn.IFS(AND(CH36="contributo Fascia 1",(CK36*CL36)&gt;2000), 2000-CN36, IF(CH36="contributo Fascia 2",(CK36*CL36)&gt;1500), 1500-CN36, IF(CH36="contributo Fascia 1",(CK36*CL36)&lt;2000),2000-(CK36*CL36), IF(CH36="contributo Fascia 2",(CK36*CL36)&lt;1500),1500-(CK36*CL36), IF(CH36="ISEE non ammissibile",(CK36*CL36)=0),0, IF(CH36="alloggio non assegnabile", (CK36*CL36)=0),0, IF(CH36="contributo non applicabile",(CK36*CL36)=0),0)</f>
        <v>#N/A</v>
      </c>
    </row>
    <row r="37" spans="1:93" x14ac:dyDescent="0.25">
      <c r="A37" s="65"/>
      <c r="B37" s="5">
        <v>0</v>
      </c>
      <c r="C37" s="92">
        <v>0</v>
      </c>
      <c r="D37" s="2"/>
      <c r="E37" s="2"/>
      <c r="F37" s="2"/>
      <c r="G37" s="2"/>
      <c r="H37" s="2"/>
      <c r="I37" s="74"/>
      <c r="J37" s="80">
        <v>0</v>
      </c>
      <c r="K37" s="53" t="str" cm="1">
        <f t="array" ref="K37">_xlfn.IFS(AND(J37&gt;9360, J37&lt;=20000), "FASCIA 1",IF(J37&gt;20000, J37&lt;=35000), "FASCIA 2", OR(J37&lt;=9360, J37&gt;35000), "ISEE non ammissibile")</f>
        <v>ISEE non ammissibile</v>
      </c>
      <c r="L37" s="5">
        <v>0</v>
      </c>
      <c r="M37" s="54" t="str">
        <f t="shared" si="1"/>
        <v>ND</v>
      </c>
      <c r="N37" s="62" t="str" cm="1">
        <f t="array" ref="N37">_xlfn.IFS(AND(K37="FASCIA 1",M37&gt;30%), "alloggio non assegnabile", IF(K37="FASCIA 2",M37&gt;40%), "alloggio non assegnabile", IF(K37="FASCIA 1", M37&lt;=15%), "contributo non applicabile", IF(K37="FASCIA 2", M37&lt;=20%), "contributo non applicabile", IF(K37="FASCIA 1", M37 &gt;15%), "contributo Fascia 1", IF(K37="FASCIA 2", M37&gt;20%), "contributo Fascia 2", IF(K37="ISEE non ammissibile",L37&gt;=0), "ISEE non ammissibile")</f>
        <v>ISEE non ammissibile</v>
      </c>
      <c r="O37" s="63">
        <f t="shared" si="2"/>
        <v>0</v>
      </c>
      <c r="P37" s="51" t="str">
        <f t="shared" si="3"/>
        <v>verificato</v>
      </c>
      <c r="Q37" s="21">
        <v>0</v>
      </c>
      <c r="R37" s="2">
        <v>0</v>
      </c>
      <c r="S37" s="55">
        <f t="shared" ref="S37:S48" si="41">IF(R37&gt;12,"superamento soglia anno",R37*Q37)</f>
        <v>0</v>
      </c>
      <c r="T37" s="56" cm="1">
        <f t="array" ref="T37">_xlfn.IFS(AND(N37="contributo Fascia 1",(O37*R37)&gt;=2000), 2000, IF(N37="contributo Fascia 2",(O37*R37)&gt;=1500), 1500, IF(N37="contributo Fascia 1",(O37*R37)&lt;2000),(O37*R37), IF(N37="contributo Fascia 2",(O37*R37)&lt;1500),(O37*R37), IF(N37="ISEE non ammissibile",(O37*R37)=0),0, IF(N37="alloggio non assegnabile", (O37*R37)=0),0, IF(N37="contributo non applicabile",(O37*R37)=0),0)</f>
        <v>0</v>
      </c>
      <c r="U37" s="78" cm="1">
        <f t="array" ref="U37">_xlfn.IFS(AND(N37="contributo Fascia 1",(Q37*R37)&gt;2000), 2000-T37, IF(N37="contributo Fascia 2",(Q37*R37)&gt;1500), 1500-T37, IF(N37="contributo Fascia 1",(Q37*R37)&lt;2000),2000-(Q37*R37), IF(N37="contributo Fascia 2",(Q37*R37)&lt;1500),1500-(Q37*R37), IF(N37="ISEE non ammissibile",(Q37*R37)=0),0, IF(N37="alloggio non assegnabile", (Q37*R37)=0),0, IF(N37="contributo non applicabile",(Q37*R37)=0),0)</f>
        <v>0</v>
      </c>
      <c r="V37" s="80">
        <v>0</v>
      </c>
      <c r="W37" s="53" t="e" cm="1">
        <f t="array" ref="W37">_xlfn.IFS(AND(V37&gt;9360, V37&lt;=20000), "FASCIA 1",IF(V37&gt;20000, V37&lt;=35000), "FASCIA 2")</f>
        <v>#N/A</v>
      </c>
      <c r="X37" s="5">
        <v>0</v>
      </c>
      <c r="Y37" s="54" t="str">
        <f t="shared" si="5"/>
        <v>ND</v>
      </c>
      <c r="Z37" s="62" t="e" cm="1">
        <f t="array" ref="Z37">_xlfn.IFS(IF(W37="FASCIA 1", Y37&lt;=15%), "contributo non applicabile", IF(W37="FASCIA 2", Y37&lt;=20%), "contributo non applicabile", IF(W37="FASCIA 1", Y37 &gt;15%), "contributo Fascia 1", IF(W37="FASCIA 2", Y37&gt;20%), "contributo Fascia 2", IF(W37="ISEE non ammissibile",X37&gt;=0), "ISEE non ammissibile")</f>
        <v>#N/A</v>
      </c>
      <c r="AA37" s="63" t="e">
        <f t="shared" si="6"/>
        <v>#N/A</v>
      </c>
      <c r="AB37" s="51" t="e">
        <f t="shared" si="7"/>
        <v>#N/A</v>
      </c>
      <c r="AC37" s="21">
        <v>0</v>
      </c>
      <c r="AD37" s="2">
        <v>0</v>
      </c>
      <c r="AE37" s="55">
        <f t="shared" si="8"/>
        <v>0</v>
      </c>
      <c r="AF37" s="56" t="e" cm="1">
        <f t="array" ref="AF37">_xlfn.IFS(AND(Z37="contributo Fascia 1",(AA37*AD37)&gt;=2000), 2000, IF(Z37="contributo Fascia 2",(AA37*AD37)&gt;=1500), 1500, IF(Z37="contributo Fascia 1",(AA37*AD37)&lt;2000),(AA37*AD37), IF(Z37="contributo Fascia 2",(AA37*AD37)&lt;1500),(AA37*AD37), IF(Z37="ISEE non ammissibile",(AA37*AD37)=0),0, IF(Z37="alloggio non assegnabile", (AA37*AD37)=0),0, IF(Z37="contributo non applicabile",(AA37*AD37)=0),0)</f>
        <v>#N/A</v>
      </c>
      <c r="AG37" s="78" t="e" cm="1">
        <f t="array" ref="AG37">_xlfn.IFS(AND(Z37="contributo Fascia 1",(AC37*AD37)&gt;2000), 2000-AF37, IF(Z37="contributo Fascia 2",(AC37*AD37)&gt;1500), 1500-AF37, IF(Z37="contributo Fascia 1",(AC37*AD37)&lt;2000),2000-(AC37*AD37), IF(Z37="contributo Fascia 2",(AC37*AD37)&lt;1500),1500-(AC37*AD37), IF(Z37="ISEE non ammissibile",(AC37*AD37)=0),0, IF(Z37="alloggio non assegnabile", (AC37*AD37)=0),0, IF(Z37="contributo non applicabile",(AC37*AD37)=0),0)</f>
        <v>#N/A</v>
      </c>
      <c r="AH37" s="81">
        <v>0</v>
      </c>
      <c r="AI37" s="53" t="e" cm="1">
        <f t="array" ref="AI37">_xlfn.IFS(AND(AH37&gt;9360, AH37&lt;=20000), "FASCIA 1",IF(AH37&gt;20000, AH37&lt;=35000), "FASCIA 2")</f>
        <v>#N/A</v>
      </c>
      <c r="AJ37" s="5">
        <v>0</v>
      </c>
      <c r="AK37" s="54" t="str">
        <f t="shared" si="9"/>
        <v>ND</v>
      </c>
      <c r="AL37" s="62" t="e" cm="1">
        <f t="array" ref="AL37">_xlfn.IFS(IF(AI37="FASCIA 1", AK37&lt;=15%), "contributo non applicabile", IF(AI37="FASCIA 2", AK37&lt;=20%), "contributo non applicabile", IF(AI37="FASCIA 1", AK37 &gt;15%), "contributo Fascia 1", IF(AI37="FASCIA 2", AK37&gt;20%), "contributo Fascia 2", IF(AI37="ISEE non ammissibile",AJ37&gt;=0), "ISEE non ammissibile")</f>
        <v>#N/A</v>
      </c>
      <c r="AM37" s="51" t="e">
        <f t="shared" si="10"/>
        <v>#N/A</v>
      </c>
      <c r="AN37" s="51" t="e">
        <f t="shared" si="11"/>
        <v>#N/A</v>
      </c>
      <c r="AO37" s="21">
        <v>0</v>
      </c>
      <c r="AP37" s="2">
        <v>0</v>
      </c>
      <c r="AQ37" s="55">
        <f t="shared" ref="AQ37:AQ48" si="42">IF(AP37&gt;12,"superamento soglia anno",AP37*AO37)</f>
        <v>0</v>
      </c>
      <c r="AR37" s="56" t="e" cm="1">
        <f t="array" ref="AR37">_xlfn.IFS(AND(AL37="contributo Fascia 1",(AM37*AP37)&gt;=2000), 2000, IF(AL37="contributo Fascia 2",(AM37*AP37)&gt;=1500), 1500, IF(AL37="contributo Fascia 1",(AM37*AP37)&lt;2000),(AM37*AP37), IF(AL37="contributo Fascia 2",(AM37*AP37)&lt;1500),(AM37*AP37), IF(AL37="ISEE non ammissibile",(AM37*AP37)=0),0, IF(AL37="alloggio non assegnabile", (AM37*AP37)=0),0, IF(AL37="contributo non applicabile",(AM37*AP37)=0),0)</f>
        <v>#N/A</v>
      </c>
      <c r="AS37" s="78" t="e" cm="1">
        <f t="array" ref="AS37">_xlfn.IFS(AND(AL37="contributo Fascia 1",(AO37*AP37)&gt;2000), 2000-AR37, IF(AL37="contributo Fascia 2",(AO37*AP37)&gt;1500), 1500-AR37, IF(AL37="contributo Fascia 1",(AO37*AP37)&lt;2000),2000-(AO37*AP37), IF(AL37="contributo Fascia 2",(AO37*AP37)&lt;1500),1500-(AO37*AP37), IF(AL37="ISEE non ammissibile",(AO37*AP37)=0),0, IF(AL37="alloggio non assegnabile", (AO37*AP37)=0),0, IF(AL37="contributo non applicabile",(AO37*AP37)=0),0)</f>
        <v>#N/A</v>
      </c>
      <c r="AT37" s="80">
        <v>0</v>
      </c>
      <c r="AU37" s="53" t="e" cm="1">
        <f t="array" ref="AU37">_xlfn.IFS(AND(AT37&gt;9360, AT37&lt;=20000), "FASCIA 1",IF(AT37&gt;20000, AT37&lt;=35000), "FASCIA 2")</f>
        <v>#N/A</v>
      </c>
      <c r="AV37" s="5">
        <v>0</v>
      </c>
      <c r="AW37" s="54" t="str">
        <f t="shared" si="13"/>
        <v>ND</v>
      </c>
      <c r="AX37" s="62" t="e" cm="1">
        <f t="array" ref="AX37">_xlfn.IFS(IF(AU37="FASCIA 1", AW37&lt;=15%), "contributo non applicabile", IF(AU37="FASCIA 2", AW37&lt;=20%), "contributo non applicabile", IF(AU37="FASCIA 1", AW37 &gt;15%), "contributo Fascia 1", IF(AU37="FASCIA 2", AW37&gt;20%), "contributo Fascia 2", IF(AU37="ISEE non ammissibile",AV37&gt;=0), "ISEE non ammissibile")</f>
        <v>#N/A</v>
      </c>
      <c r="AY37" s="63" t="e">
        <f t="shared" si="14"/>
        <v>#N/A</v>
      </c>
      <c r="AZ37" s="51" t="e">
        <f t="shared" si="15"/>
        <v>#N/A</v>
      </c>
      <c r="BA37" s="21">
        <v>0</v>
      </c>
      <c r="BB37" s="2">
        <v>0</v>
      </c>
      <c r="BC37" s="55">
        <f t="shared" ref="BC37:BC48" si="43">IF(BB37&gt;12,"superamento soglia anno",BB37*BA37)</f>
        <v>0</v>
      </c>
      <c r="BD37" s="56" t="e" cm="1">
        <f t="array" ref="BD37">_xlfn.IFS(AND(AX37="contributo Fascia 1",(AY37*BB37)&gt;=2000), 2000, IF(AX37="contributo Fascia 2",(AY37*BB37)&gt;=1500), 1500, IF(AX37="contributo Fascia 1",(AY37*BB37)&lt;2000),(AY37*BB37), IF(AX37="contributo Fascia 2",(AY37*BB37)&lt;1500),(AY37*BB37), IF(AX37="ISEE non ammissibile",(AY37*BB37)=0),0, IF(AX37="alloggio non assegnabile", (AY37*BB37)=0),0, IF(AX37="contributo non applicabile",(AY37*BB37)=0),0)</f>
        <v>#N/A</v>
      </c>
      <c r="BE37" s="78" t="e" cm="1">
        <f t="array" ref="BE37">_xlfn.IFS(AND(AX37="contributo Fascia 1",(BA37*BB37)&gt;2000), 2000-BD37, IF(AX37="contributo Fascia 2",(BA37*BB37)&gt;1500), 1500-BD37, IF(AX37="contributo Fascia 1",(BA37*BB37)&lt;2000),2000-(BA37*BB37), IF(AX37="contributo Fascia 2",(BA37*BB37)&lt;1500),1500-(BA37*BB37), IF(AX37="ISEE non ammissibile",(BA37*BB37)=0),0, IF(AX37="alloggio non assegnabile", (BA37*BB37)=0),0, IF(AX37="contributo non applicabile",(BA37*BB37)=0),0)</f>
        <v>#N/A</v>
      </c>
      <c r="BF37" s="81">
        <v>0</v>
      </c>
      <c r="BG37" s="53" t="e" cm="1">
        <f t="array" ref="BG37">_xlfn.IFS(AND(BF37&gt;9360, BF37&lt;=20000), "FASCIA 1",IF(BF37&gt;20000, BF37&lt;=35000), "FASCIA 2")</f>
        <v>#N/A</v>
      </c>
      <c r="BH37" s="5">
        <v>0</v>
      </c>
      <c r="BI37" s="54" t="str">
        <f t="shared" si="17"/>
        <v>ND</v>
      </c>
      <c r="BJ37" s="62" t="e" cm="1">
        <f t="array" ref="BJ37">_xlfn.IFS(IF(BG37="FASCIA 1", BI37&lt;=15%), "contributo non applicabile", IF(BG37="FASCIA 2", BI37&lt;=20%), "contributo non applicabile", IF(BG37="FASCIA 1", BI37 &gt;15%), "contributo Fascia 1", IF(BG37="FASCIA 2", BI37&gt;20%), "contributo Fascia 2", IF(BG37="ISEE non ammissibile",BH37&gt;=0), "ISEE non ammissibile")</f>
        <v>#N/A</v>
      </c>
      <c r="BK37" s="63" t="e">
        <f t="shared" si="18"/>
        <v>#N/A</v>
      </c>
      <c r="BL37" s="51" t="e">
        <f t="shared" si="19"/>
        <v>#N/A</v>
      </c>
      <c r="BM37" s="21">
        <v>0</v>
      </c>
      <c r="BN37" s="2">
        <v>0</v>
      </c>
      <c r="BO37" s="55">
        <f t="shared" ref="BO37:BO48" si="44">IF(BN37&gt;12,"superamento soglia anno",BN37*BM37)</f>
        <v>0</v>
      </c>
      <c r="BP37" s="56" t="e" cm="1">
        <f t="array" ref="BP37">_xlfn.IFS(AND(BJ37="contributo Fascia 1",(BK37*BN37)&gt;=2000), 2000, IF(BJ37="contributo Fascia 2",(BK37*BN37)&gt;=1500), 1500, IF(BJ37="contributo Fascia 1",(BK37*BN37)&lt;2000),(BK37*BN37), IF(BJ37="contributo Fascia 2",(BK37*BN37)&lt;1500),(BK37*BN37), IF(BJ37="ISEE non ammissibile",(BK37*BN37)=0),0, IF(BJ37="alloggio non assegnabile", (BK37*BN37)=0),0, IF(BJ37="contributo non applicabile",(BK37*BN37)=0),0)</f>
        <v>#N/A</v>
      </c>
      <c r="BQ37" s="78" t="e" cm="1">
        <f t="array" ref="BQ37">_xlfn.IFS(AND(BJ37="contributo Fascia 1",(BM37*BN37)&gt;2000), 2000-BP37, IF(BJ37="contributo Fascia 2",(BM37*BN37)&gt;1500), 1500-BP37, IF(BJ37="contributo Fascia 1",(BM37*BN37)&lt;2000),2000-(BM37*BN37), IF(BJ37="contributo Fascia 2",(BM37*BN37)&lt;1500),1500-(BM37*BN37), IF(BJ37="ISEE non ammissibile",(BM37*BN37)=0),0, IF(BJ37="alloggio non assegnabile", (BM37*BN37)=0),0, IF(BJ37="contributo non applicabile",(BM37*BN37)=0),0)</f>
        <v>#N/A</v>
      </c>
      <c r="BR37" s="80">
        <v>0</v>
      </c>
      <c r="BS37" s="53" t="e" cm="1">
        <f t="array" ref="BS37">_xlfn.IFS(AND(BR37&gt;9360, BR37&lt;=20000), "FASCIA 1",IF(BR37&gt;20000, BR37&lt;=35000), "FASCIA 2")</f>
        <v>#N/A</v>
      </c>
      <c r="BT37" s="5">
        <v>0</v>
      </c>
      <c r="BU37" s="54" t="str">
        <f t="shared" si="21"/>
        <v>ND</v>
      </c>
      <c r="BV37" s="62" t="e" cm="1">
        <f t="array" ref="BV37">_xlfn.IFS(IF(BS37="FASCIA 1", BU37&lt;=15%), "contributo non applicabile", IF(BS37="FASCIA 2", BU37&lt;=20%), "contributo non applicabile", IF(BS37="FASCIA 1", BU37 &gt;15%), "contributo Fascia 1", IF(BS37="FASCIA 2", BU37&gt;20%), "contributo Fascia 2", IF(BS37="ISEE non ammissibile",BT37&gt;=0), "ISEE non ammissibile")</f>
        <v>#N/A</v>
      </c>
      <c r="BW37" s="63" t="e">
        <f t="shared" si="22"/>
        <v>#N/A</v>
      </c>
      <c r="BX37" s="51" t="e">
        <f t="shared" si="23"/>
        <v>#N/A</v>
      </c>
      <c r="BY37" s="21">
        <v>0</v>
      </c>
      <c r="BZ37" s="2">
        <v>0</v>
      </c>
      <c r="CA37" s="55">
        <f t="shared" ref="CA37:CA48" si="45">IF(BZ37&gt;12,"superamento soglia anno",BZ37*BY37)</f>
        <v>0</v>
      </c>
      <c r="CB37" s="56" t="e" cm="1">
        <f t="array" ref="CB37">_xlfn.IFS(AND(BV37="contributo Fascia 1",(BW37*BZ37)&gt;=2000), 2000, IF(BV37="contributo Fascia 2",(BW37*BZ37)&gt;=1500), 1500, IF(BV37="contributo Fascia 1",(BW37*BZ37)&lt;2000),(BW37*BZ37), IF(BV37="contributo Fascia 2",(BW37*BZ37)&lt;1500),(BW37*BZ37), IF(BV37="ISEE non ammissibile",(BW37*BZ37)=0),0, IF(BV37="alloggio non assegnabile", (BW37*BZ37)=0),0, IF(BV37="contributo non applicabile",(BW37*BZ37)=0),0)</f>
        <v>#N/A</v>
      </c>
      <c r="CC37" s="78" t="e" cm="1">
        <f t="array" ref="CC37">_xlfn.IFS(AND(BV37="contributo Fascia 1",(BY37*BZ37)&gt;2000), 2000-CB37, IF(BV37="contributo Fascia 2",(BY37*BZ37)&gt;1500), 1500-CB37, IF(BV37="contributo Fascia 1",(BY37*BZ37)&lt;2000),2000-(BY37*BZ37), IF(BV37="contributo Fascia 2",(BY37*BZ37)&lt;1500),1500-(BY37*BZ37), IF(BV37="ISEE non ammissibile",(BY37*BZ37)=0),0, IF(BV37="alloggio non assegnabile", (BY37*BZ37)=0),0, IF(BV37="contributo non applicabile",(BY37*BZ37)=0),0)</f>
        <v>#N/A</v>
      </c>
      <c r="CD37" s="81">
        <v>0</v>
      </c>
      <c r="CE37" s="53" t="e" cm="1">
        <f t="array" ref="CE37">_xlfn.IFS(AND(CD37&gt;9360, CD37&lt;=20000), "FASCIA 1",IF(CD37&gt;20000, CD37&lt;=35000), "FASCIA 2")</f>
        <v>#N/A</v>
      </c>
      <c r="CF37" s="5">
        <v>0</v>
      </c>
      <c r="CG37" s="54" t="str">
        <f t="shared" si="25"/>
        <v>ND</v>
      </c>
      <c r="CH37" s="62" t="e" cm="1">
        <f t="array" ref="CH37">_xlfn.IFS(IF(CE37="FASCIA 1", CG37&lt;=15%), "contributo non applicabile", IF(CE37="FASCIA 2", CG37&lt;=20%), "contributo non applicabile", IF(CE37="FASCIA 1", CG37 &gt;15%), "contributo Fascia 1", IF(CE37="FASCIA 2", CG37&gt;20%), "contributo Fascia 2", IF(CE37="ISEE non ammissibile",CF37&gt;=0), "ISEE non ammissibile")</f>
        <v>#N/A</v>
      </c>
      <c r="CI37" s="63" t="e">
        <f t="shared" si="26"/>
        <v>#N/A</v>
      </c>
      <c r="CJ37" s="51" t="e">
        <f t="shared" si="27"/>
        <v>#N/A</v>
      </c>
      <c r="CK37" s="21">
        <v>0</v>
      </c>
      <c r="CL37" s="2">
        <v>0</v>
      </c>
      <c r="CM37" s="55">
        <f t="shared" ref="CM37:CM48" si="46">IF(CL37&gt;12,"superamento soglia anno",CL37*CK37)</f>
        <v>0</v>
      </c>
      <c r="CN37" s="56" t="e" cm="1">
        <f t="array" ref="CN37">_xlfn.IFS(AND(CH37="contributo Fascia 1",(CI37*CL37)&gt;=2000), 2000, IF(CH37="contributo Fascia 2",(CI37*CL37)&gt;=1500), 1500, IF(CH37="contributo Fascia 1",(CI37*CL37)&lt;2000),(CI37*CL37), IF(CH37="contributo Fascia 2",(CI37*CL37)&lt;1500),(CI37*CL37), IF(CH37="ISEE non ammissibile",(CI37*CL37)=0),0, IF(CH37="alloggio non assegnabile", (CI37*CL37)=0),0, IF(CH37="contributo non applicabile",(CI37*CL37)=0),0)</f>
        <v>#N/A</v>
      </c>
      <c r="CO37" s="78" t="e" cm="1">
        <f t="array" ref="CO37">_xlfn.IFS(AND(CH37="contributo Fascia 1",(CK37*CL37)&gt;2000), 2000-CN37, IF(CH37="contributo Fascia 2",(CK37*CL37)&gt;1500), 1500-CN37, IF(CH37="contributo Fascia 1",(CK37*CL37)&lt;2000),2000-(CK37*CL37), IF(CH37="contributo Fascia 2",(CK37*CL37)&lt;1500),1500-(CK37*CL37), IF(CH37="ISEE non ammissibile",(CK37*CL37)=0),0, IF(CH37="alloggio non assegnabile", (CK37*CL37)=0),0, IF(CH37="contributo non applicabile",(CK37*CL37)=0),0)</f>
        <v>#N/A</v>
      </c>
    </row>
    <row r="38" spans="1:93" x14ac:dyDescent="0.25">
      <c r="A38" s="65"/>
      <c r="B38" s="5">
        <v>0</v>
      </c>
      <c r="C38" s="92">
        <v>0</v>
      </c>
      <c r="D38" s="2"/>
      <c r="E38" s="2"/>
      <c r="F38" s="2"/>
      <c r="G38" s="2"/>
      <c r="H38" s="2"/>
      <c r="I38" s="74"/>
      <c r="J38" s="80">
        <v>0</v>
      </c>
      <c r="K38" s="53" t="str" cm="1">
        <f t="array" ref="K38">_xlfn.IFS(AND(J38&gt;9360, J38&lt;=20000), "FASCIA 1",IF(J38&gt;20000, J38&lt;=35000), "FASCIA 2", OR(J38&lt;=9360, J38&gt;35000), "ISEE non ammissibile")</f>
        <v>ISEE non ammissibile</v>
      </c>
      <c r="L38" s="5">
        <v>0</v>
      </c>
      <c r="M38" s="54" t="str">
        <f t="shared" si="1"/>
        <v>ND</v>
      </c>
      <c r="N38" s="62" t="str" cm="1">
        <f t="array" ref="N38">_xlfn.IFS(AND(K38="FASCIA 1",M38&gt;30%), "alloggio non assegnabile", IF(K38="FASCIA 2",M38&gt;40%), "alloggio non assegnabile", IF(K38="FASCIA 1", M38&lt;=15%), "contributo non applicabile", IF(K38="FASCIA 2", M38&lt;=20%), "contributo non applicabile", IF(K38="FASCIA 1", M38 &gt;15%), "contributo Fascia 1", IF(K38="FASCIA 2", M38&gt;20%), "contributo Fascia 2", IF(K38="ISEE non ammissibile",L38&gt;=0), "ISEE non ammissibile")</f>
        <v>ISEE non ammissibile</v>
      </c>
      <c r="O38" s="63">
        <f t="shared" si="2"/>
        <v>0</v>
      </c>
      <c r="P38" s="51" t="str">
        <f t="shared" si="3"/>
        <v>verificato</v>
      </c>
      <c r="Q38" s="21">
        <v>0</v>
      </c>
      <c r="R38" s="2">
        <v>0</v>
      </c>
      <c r="S38" s="55">
        <f t="shared" si="41"/>
        <v>0</v>
      </c>
      <c r="T38" s="56" cm="1">
        <f t="array" ref="T38">_xlfn.IFS(AND(N38="contributo Fascia 1",(O38*R38)&gt;=2000), 2000, IF(N38="contributo Fascia 2",(O38*R38)&gt;=1500), 1500, IF(N38="contributo Fascia 1",(O38*R38)&lt;2000),(O38*R38), IF(N38="contributo Fascia 2",(O38*R38)&lt;1500),(O38*R38), IF(N38="ISEE non ammissibile",(O38*R38)=0),0, IF(N38="alloggio non assegnabile", (O38*R38)=0),0, IF(N38="contributo non applicabile",(O38*R38)=0),0)</f>
        <v>0</v>
      </c>
      <c r="U38" s="78" cm="1">
        <f t="array" ref="U38">_xlfn.IFS(AND(N38="contributo Fascia 1",(Q38*R38)&gt;2000), 2000-T38, IF(N38="contributo Fascia 2",(Q38*R38)&gt;1500), 1500-T38, IF(N38="contributo Fascia 1",(Q38*R38)&lt;2000),2000-(Q38*R38), IF(N38="contributo Fascia 2",(Q38*R38)&lt;1500),1500-(Q38*R38), IF(N38="ISEE non ammissibile",(Q38*R38)=0),0, IF(N38="alloggio non assegnabile", (Q38*R38)=0),0, IF(N38="contributo non applicabile",(Q38*R38)=0),0)</f>
        <v>0</v>
      </c>
      <c r="V38" s="80">
        <v>0</v>
      </c>
      <c r="W38" s="53" t="e" cm="1">
        <f t="array" ref="W38">_xlfn.IFS(AND(V38&gt;9360, V38&lt;=20000), "FASCIA 1",IF(V38&gt;20000, V38&lt;=35000), "FASCIA 2")</f>
        <v>#N/A</v>
      </c>
      <c r="X38" s="5">
        <v>0</v>
      </c>
      <c r="Y38" s="54" t="str">
        <f t="shared" si="5"/>
        <v>ND</v>
      </c>
      <c r="Z38" s="62" t="e" cm="1">
        <f t="array" ref="Z38">_xlfn.IFS(IF(W38="FASCIA 1", Y38&lt;=15%), "contributo non applicabile", IF(W38="FASCIA 2", Y38&lt;=20%), "contributo non applicabile", IF(W38="FASCIA 1", Y38 &gt;15%), "contributo Fascia 1", IF(W38="FASCIA 2", Y38&gt;20%), "contributo Fascia 2", IF(W38="ISEE non ammissibile",X38&gt;=0), "ISEE non ammissibile")</f>
        <v>#N/A</v>
      </c>
      <c r="AA38" s="63" t="e">
        <f t="shared" si="6"/>
        <v>#N/A</v>
      </c>
      <c r="AB38" s="51" t="e">
        <f t="shared" si="7"/>
        <v>#N/A</v>
      </c>
      <c r="AC38" s="21">
        <v>0</v>
      </c>
      <c r="AD38" s="2">
        <v>0</v>
      </c>
      <c r="AE38" s="55">
        <f t="shared" si="8"/>
        <v>0</v>
      </c>
      <c r="AF38" s="56" t="e" cm="1">
        <f t="array" ref="AF38">_xlfn.IFS(AND(Z38="contributo Fascia 1",(AA38*AD38)&gt;=2000), 2000, IF(Z38="contributo Fascia 2",(AA38*AD38)&gt;=1500), 1500, IF(Z38="contributo Fascia 1",(AA38*AD38)&lt;2000),(AA38*AD38), IF(Z38="contributo Fascia 2",(AA38*AD38)&lt;1500),(AA38*AD38), IF(Z38="ISEE non ammissibile",(AA38*AD38)=0),0, IF(Z38="alloggio non assegnabile", (AA38*AD38)=0),0, IF(Z38="contributo non applicabile",(AA38*AD38)=0),0)</f>
        <v>#N/A</v>
      </c>
      <c r="AG38" s="78" t="e" cm="1">
        <f t="array" ref="AG38">_xlfn.IFS(AND(Z38="contributo Fascia 1",(AC38*AD38)&gt;2000), 2000-AF38, IF(Z38="contributo Fascia 2",(AC38*AD38)&gt;1500), 1500-AF38, IF(Z38="contributo Fascia 1",(AC38*AD38)&lt;2000),2000-(AC38*AD38), IF(Z38="contributo Fascia 2",(AC38*AD38)&lt;1500),1500-(AC38*AD38), IF(Z38="ISEE non ammissibile",(AC38*AD38)=0),0, IF(Z38="alloggio non assegnabile", (AC38*AD38)=0),0, IF(Z38="contributo non applicabile",(AC38*AD38)=0),0)</f>
        <v>#N/A</v>
      </c>
      <c r="AH38" s="81">
        <v>0</v>
      </c>
      <c r="AI38" s="53" t="e" cm="1">
        <f t="array" ref="AI38">_xlfn.IFS(AND(AH38&gt;9360, AH38&lt;=20000), "FASCIA 1",IF(AH38&gt;20000, AH38&lt;=35000), "FASCIA 2")</f>
        <v>#N/A</v>
      </c>
      <c r="AJ38" s="5">
        <v>0</v>
      </c>
      <c r="AK38" s="54" t="str">
        <f t="shared" si="9"/>
        <v>ND</v>
      </c>
      <c r="AL38" s="62" t="e" cm="1">
        <f t="array" ref="AL38">_xlfn.IFS(IF(AI38="FASCIA 1", AK38&lt;=15%), "contributo non applicabile", IF(AI38="FASCIA 2", AK38&lt;=20%), "contributo non applicabile", IF(AI38="FASCIA 1", AK38 &gt;15%), "contributo Fascia 1", IF(AI38="FASCIA 2", AK38&gt;20%), "contributo Fascia 2", IF(AI38="ISEE non ammissibile",AJ38&gt;=0), "ISEE non ammissibile")</f>
        <v>#N/A</v>
      </c>
      <c r="AM38" s="51" t="e">
        <f t="shared" si="10"/>
        <v>#N/A</v>
      </c>
      <c r="AN38" s="51" t="e">
        <f t="shared" si="11"/>
        <v>#N/A</v>
      </c>
      <c r="AO38" s="21">
        <v>0</v>
      </c>
      <c r="AP38" s="2">
        <v>0</v>
      </c>
      <c r="AQ38" s="55">
        <f t="shared" si="42"/>
        <v>0</v>
      </c>
      <c r="AR38" s="56" t="e" cm="1">
        <f t="array" ref="AR38">_xlfn.IFS(AND(AL38="contributo Fascia 1",(AM38*AP38)&gt;=2000), 2000, IF(AL38="contributo Fascia 2",(AM38*AP38)&gt;=1500), 1500, IF(AL38="contributo Fascia 1",(AM38*AP38)&lt;2000),(AM38*AP38), IF(AL38="contributo Fascia 2",(AM38*AP38)&lt;1500),(AM38*AP38), IF(AL38="ISEE non ammissibile",(AM38*AP38)=0),0, IF(AL38="alloggio non assegnabile", (AM38*AP38)=0),0, IF(AL38="contributo non applicabile",(AM38*AP38)=0),0)</f>
        <v>#N/A</v>
      </c>
      <c r="AS38" s="78" t="e" cm="1">
        <f t="array" ref="AS38">_xlfn.IFS(AND(AL38="contributo Fascia 1",(AO38*AP38)&gt;2000), 2000-AR38, IF(AL38="contributo Fascia 2",(AO38*AP38)&gt;1500), 1500-AR38, IF(AL38="contributo Fascia 1",(AO38*AP38)&lt;2000),2000-(AO38*AP38), IF(AL38="contributo Fascia 2",(AO38*AP38)&lt;1500),1500-(AO38*AP38), IF(AL38="ISEE non ammissibile",(AO38*AP38)=0),0, IF(AL38="alloggio non assegnabile", (AO38*AP38)=0),0, IF(AL38="contributo non applicabile",(AO38*AP38)=0),0)</f>
        <v>#N/A</v>
      </c>
      <c r="AT38" s="80">
        <v>0</v>
      </c>
      <c r="AU38" s="53" t="e" cm="1">
        <f t="array" ref="AU38">_xlfn.IFS(AND(AT38&gt;9360, AT38&lt;=20000), "FASCIA 1",IF(AT38&gt;20000, AT38&lt;=35000), "FASCIA 2")</f>
        <v>#N/A</v>
      </c>
      <c r="AV38" s="5">
        <v>0</v>
      </c>
      <c r="AW38" s="54" t="str">
        <f t="shared" si="13"/>
        <v>ND</v>
      </c>
      <c r="AX38" s="62" t="e" cm="1">
        <f t="array" ref="AX38">_xlfn.IFS(IF(AU38="FASCIA 1", AW38&lt;=15%), "contributo non applicabile", IF(AU38="FASCIA 2", AW38&lt;=20%), "contributo non applicabile", IF(AU38="FASCIA 1", AW38 &gt;15%), "contributo Fascia 1", IF(AU38="FASCIA 2", AW38&gt;20%), "contributo Fascia 2", IF(AU38="ISEE non ammissibile",AV38&gt;=0), "ISEE non ammissibile")</f>
        <v>#N/A</v>
      </c>
      <c r="AY38" s="63" t="e">
        <f t="shared" si="14"/>
        <v>#N/A</v>
      </c>
      <c r="AZ38" s="51" t="e">
        <f t="shared" si="15"/>
        <v>#N/A</v>
      </c>
      <c r="BA38" s="21">
        <v>0</v>
      </c>
      <c r="BB38" s="2">
        <v>0</v>
      </c>
      <c r="BC38" s="55">
        <f t="shared" si="43"/>
        <v>0</v>
      </c>
      <c r="BD38" s="56" t="e" cm="1">
        <f t="array" ref="BD38">_xlfn.IFS(AND(AX38="contributo Fascia 1",(AY38*BB38)&gt;=2000), 2000, IF(AX38="contributo Fascia 2",(AY38*BB38)&gt;=1500), 1500, IF(AX38="contributo Fascia 1",(AY38*BB38)&lt;2000),(AY38*BB38), IF(AX38="contributo Fascia 2",(AY38*BB38)&lt;1500),(AY38*BB38), IF(AX38="ISEE non ammissibile",(AY38*BB38)=0),0, IF(AX38="alloggio non assegnabile", (AY38*BB38)=0),0, IF(AX38="contributo non applicabile",(AY38*BB38)=0),0)</f>
        <v>#N/A</v>
      </c>
      <c r="BE38" s="78" t="e" cm="1">
        <f t="array" ref="BE38">_xlfn.IFS(AND(AX38="contributo Fascia 1",(BA38*BB38)&gt;2000), 2000-BD38, IF(AX38="contributo Fascia 2",(BA38*BB38)&gt;1500), 1500-BD38, IF(AX38="contributo Fascia 1",(BA38*BB38)&lt;2000),2000-(BA38*BB38), IF(AX38="contributo Fascia 2",(BA38*BB38)&lt;1500),1500-(BA38*BB38), IF(AX38="ISEE non ammissibile",(BA38*BB38)=0),0, IF(AX38="alloggio non assegnabile", (BA38*BB38)=0),0, IF(AX38="contributo non applicabile",(BA38*BB38)=0),0)</f>
        <v>#N/A</v>
      </c>
      <c r="BF38" s="81">
        <v>0</v>
      </c>
      <c r="BG38" s="53" t="e" cm="1">
        <f t="array" ref="BG38">_xlfn.IFS(AND(BF38&gt;9360, BF38&lt;=20000), "FASCIA 1",IF(BF38&gt;20000, BF38&lt;=35000), "FASCIA 2")</f>
        <v>#N/A</v>
      </c>
      <c r="BH38" s="5">
        <v>0</v>
      </c>
      <c r="BI38" s="54" t="str">
        <f t="shared" si="17"/>
        <v>ND</v>
      </c>
      <c r="BJ38" s="62" t="e" cm="1">
        <f t="array" ref="BJ38">_xlfn.IFS(IF(BG38="FASCIA 1", BI38&lt;=15%), "contributo non applicabile", IF(BG38="FASCIA 2", BI38&lt;=20%), "contributo non applicabile", IF(BG38="FASCIA 1", BI38 &gt;15%), "contributo Fascia 1", IF(BG38="FASCIA 2", BI38&gt;20%), "contributo Fascia 2", IF(BG38="ISEE non ammissibile",BH38&gt;=0), "ISEE non ammissibile")</f>
        <v>#N/A</v>
      </c>
      <c r="BK38" s="63" t="e">
        <f t="shared" si="18"/>
        <v>#N/A</v>
      </c>
      <c r="BL38" s="51" t="e">
        <f t="shared" si="19"/>
        <v>#N/A</v>
      </c>
      <c r="BM38" s="21">
        <v>0</v>
      </c>
      <c r="BN38" s="2">
        <v>0</v>
      </c>
      <c r="BO38" s="55">
        <f t="shared" si="44"/>
        <v>0</v>
      </c>
      <c r="BP38" s="56" t="e" cm="1">
        <f t="array" ref="BP38">_xlfn.IFS(AND(BJ38="contributo Fascia 1",(BK38*BN38)&gt;=2000), 2000, IF(BJ38="contributo Fascia 2",(BK38*BN38)&gt;=1500), 1500, IF(BJ38="contributo Fascia 1",(BK38*BN38)&lt;2000),(BK38*BN38), IF(BJ38="contributo Fascia 2",(BK38*BN38)&lt;1500),(BK38*BN38), IF(BJ38="ISEE non ammissibile",(BK38*BN38)=0),0, IF(BJ38="alloggio non assegnabile", (BK38*BN38)=0),0, IF(BJ38="contributo non applicabile",(BK38*BN38)=0),0)</f>
        <v>#N/A</v>
      </c>
      <c r="BQ38" s="78" t="e" cm="1">
        <f t="array" ref="BQ38">_xlfn.IFS(AND(BJ38="contributo Fascia 1",(BM38*BN38)&gt;2000), 2000-BP38, IF(BJ38="contributo Fascia 2",(BM38*BN38)&gt;1500), 1500-BP38, IF(BJ38="contributo Fascia 1",(BM38*BN38)&lt;2000),2000-(BM38*BN38), IF(BJ38="contributo Fascia 2",(BM38*BN38)&lt;1500),1500-(BM38*BN38), IF(BJ38="ISEE non ammissibile",(BM38*BN38)=0),0, IF(BJ38="alloggio non assegnabile", (BM38*BN38)=0),0, IF(BJ38="contributo non applicabile",(BM38*BN38)=0),0)</f>
        <v>#N/A</v>
      </c>
      <c r="BR38" s="80">
        <v>0</v>
      </c>
      <c r="BS38" s="53" t="e" cm="1">
        <f t="array" ref="BS38">_xlfn.IFS(AND(BR38&gt;9360, BR38&lt;=20000), "FASCIA 1",IF(BR38&gt;20000, BR38&lt;=35000), "FASCIA 2")</f>
        <v>#N/A</v>
      </c>
      <c r="BT38" s="5">
        <v>0</v>
      </c>
      <c r="BU38" s="54" t="str">
        <f t="shared" si="21"/>
        <v>ND</v>
      </c>
      <c r="BV38" s="62" t="e" cm="1">
        <f t="array" ref="BV38">_xlfn.IFS(IF(BS38="FASCIA 1", BU38&lt;=15%), "contributo non applicabile", IF(BS38="FASCIA 2", BU38&lt;=20%), "contributo non applicabile", IF(BS38="FASCIA 1", BU38 &gt;15%), "contributo Fascia 1", IF(BS38="FASCIA 2", BU38&gt;20%), "contributo Fascia 2", IF(BS38="ISEE non ammissibile",BT38&gt;=0), "ISEE non ammissibile")</f>
        <v>#N/A</v>
      </c>
      <c r="BW38" s="63" t="e">
        <f t="shared" si="22"/>
        <v>#N/A</v>
      </c>
      <c r="BX38" s="51" t="e">
        <f t="shared" si="23"/>
        <v>#N/A</v>
      </c>
      <c r="BY38" s="21">
        <v>0</v>
      </c>
      <c r="BZ38" s="2">
        <v>0</v>
      </c>
      <c r="CA38" s="55">
        <f t="shared" si="45"/>
        <v>0</v>
      </c>
      <c r="CB38" s="56" t="e" cm="1">
        <f t="array" ref="CB38">_xlfn.IFS(AND(BV38="contributo Fascia 1",(BW38*BZ38)&gt;=2000), 2000, IF(BV38="contributo Fascia 2",(BW38*BZ38)&gt;=1500), 1500, IF(BV38="contributo Fascia 1",(BW38*BZ38)&lt;2000),(BW38*BZ38), IF(BV38="contributo Fascia 2",(BW38*BZ38)&lt;1500),(BW38*BZ38), IF(BV38="ISEE non ammissibile",(BW38*BZ38)=0),0, IF(BV38="alloggio non assegnabile", (BW38*BZ38)=0),0, IF(BV38="contributo non applicabile",(BW38*BZ38)=0),0)</f>
        <v>#N/A</v>
      </c>
      <c r="CC38" s="78" t="e" cm="1">
        <f t="array" ref="CC38">_xlfn.IFS(AND(BV38="contributo Fascia 1",(BY38*BZ38)&gt;2000), 2000-CB38, IF(BV38="contributo Fascia 2",(BY38*BZ38)&gt;1500), 1500-CB38, IF(BV38="contributo Fascia 1",(BY38*BZ38)&lt;2000),2000-(BY38*BZ38), IF(BV38="contributo Fascia 2",(BY38*BZ38)&lt;1500),1500-(BY38*BZ38), IF(BV38="ISEE non ammissibile",(BY38*BZ38)=0),0, IF(BV38="alloggio non assegnabile", (BY38*BZ38)=0),0, IF(BV38="contributo non applicabile",(BY38*BZ38)=0),0)</f>
        <v>#N/A</v>
      </c>
      <c r="CD38" s="81">
        <v>0</v>
      </c>
      <c r="CE38" s="53" t="e" cm="1">
        <f t="array" ref="CE38">_xlfn.IFS(AND(CD38&gt;9360, CD38&lt;=20000), "FASCIA 1",IF(CD38&gt;20000, CD38&lt;=35000), "FASCIA 2")</f>
        <v>#N/A</v>
      </c>
      <c r="CF38" s="5">
        <v>0</v>
      </c>
      <c r="CG38" s="54" t="str">
        <f t="shared" si="25"/>
        <v>ND</v>
      </c>
      <c r="CH38" s="62" t="e" cm="1">
        <f t="array" ref="CH38">_xlfn.IFS(IF(CE38="FASCIA 1", CG38&lt;=15%), "contributo non applicabile", IF(CE38="FASCIA 2", CG38&lt;=20%), "contributo non applicabile", IF(CE38="FASCIA 1", CG38 &gt;15%), "contributo Fascia 1", IF(CE38="FASCIA 2", CG38&gt;20%), "contributo Fascia 2", IF(CE38="ISEE non ammissibile",CF38&gt;=0), "ISEE non ammissibile")</f>
        <v>#N/A</v>
      </c>
      <c r="CI38" s="63" t="e">
        <f t="shared" si="26"/>
        <v>#N/A</v>
      </c>
      <c r="CJ38" s="51" t="e">
        <f t="shared" si="27"/>
        <v>#N/A</v>
      </c>
      <c r="CK38" s="21">
        <v>0</v>
      </c>
      <c r="CL38" s="2">
        <v>0</v>
      </c>
      <c r="CM38" s="55">
        <f t="shared" si="46"/>
        <v>0</v>
      </c>
      <c r="CN38" s="56" t="e" cm="1">
        <f t="array" ref="CN38">_xlfn.IFS(AND(CH38="contributo Fascia 1",(CI38*CL38)&gt;=2000), 2000, IF(CH38="contributo Fascia 2",(CI38*CL38)&gt;=1500), 1500, IF(CH38="contributo Fascia 1",(CI38*CL38)&lt;2000),(CI38*CL38), IF(CH38="contributo Fascia 2",(CI38*CL38)&lt;1500),(CI38*CL38), IF(CH38="ISEE non ammissibile",(CI38*CL38)=0),0, IF(CH38="alloggio non assegnabile", (CI38*CL38)=0),0, IF(CH38="contributo non applicabile",(CI38*CL38)=0),0)</f>
        <v>#N/A</v>
      </c>
      <c r="CO38" s="78" t="e" cm="1">
        <f t="array" ref="CO38">_xlfn.IFS(AND(CH38="contributo Fascia 1",(CK38*CL38)&gt;2000), 2000-CN38, IF(CH38="contributo Fascia 2",(CK38*CL38)&gt;1500), 1500-CN38, IF(CH38="contributo Fascia 1",(CK38*CL38)&lt;2000),2000-(CK38*CL38), IF(CH38="contributo Fascia 2",(CK38*CL38)&lt;1500),1500-(CK38*CL38), IF(CH38="ISEE non ammissibile",(CK38*CL38)=0),0, IF(CH38="alloggio non assegnabile", (CK38*CL38)=0),0, IF(CH38="contributo non applicabile",(CK38*CL38)=0),0)</f>
        <v>#N/A</v>
      </c>
    </row>
    <row r="39" spans="1:93" x14ac:dyDescent="0.25">
      <c r="A39" s="65"/>
      <c r="B39" s="5">
        <v>0</v>
      </c>
      <c r="C39" s="92">
        <v>0</v>
      </c>
      <c r="D39" s="2"/>
      <c r="E39" s="2"/>
      <c r="F39" s="2"/>
      <c r="G39" s="2"/>
      <c r="H39" s="2"/>
      <c r="I39" s="74"/>
      <c r="J39" s="80">
        <v>0</v>
      </c>
      <c r="K39" s="53" t="str" cm="1">
        <f t="array" ref="K39">_xlfn.IFS(AND(J39&gt;9360, J39&lt;=20000), "FASCIA 1",IF(J39&gt;20000, J39&lt;=35000), "FASCIA 2", OR(J39&lt;=9360, J39&gt;35000), "ISEE non ammissibile")</f>
        <v>ISEE non ammissibile</v>
      </c>
      <c r="L39" s="5">
        <v>0</v>
      </c>
      <c r="M39" s="54" t="str">
        <f t="shared" si="1"/>
        <v>ND</v>
      </c>
      <c r="N39" s="62" t="str" cm="1">
        <f t="array" ref="N39">_xlfn.IFS(AND(K39="FASCIA 1",M39&gt;30%), "alloggio non assegnabile", IF(K39="FASCIA 2",M39&gt;40%), "alloggio non assegnabile", IF(K39="FASCIA 1", M39&lt;=15%), "contributo non applicabile", IF(K39="FASCIA 2", M39&lt;=20%), "contributo non applicabile", IF(K39="FASCIA 1", M39 &gt;15%), "contributo Fascia 1", IF(K39="FASCIA 2", M39&gt;20%), "contributo Fascia 2", IF(K39="ISEE non ammissibile",L39&gt;=0), "ISEE non ammissibile")</f>
        <v>ISEE non ammissibile</v>
      </c>
      <c r="O39" s="63">
        <f t="shared" si="2"/>
        <v>0</v>
      </c>
      <c r="P39" s="51" t="str">
        <f t="shared" si="3"/>
        <v>verificato</v>
      </c>
      <c r="Q39" s="21">
        <v>0</v>
      </c>
      <c r="R39" s="2">
        <v>0</v>
      </c>
      <c r="S39" s="55">
        <f t="shared" si="41"/>
        <v>0</v>
      </c>
      <c r="T39" s="56" cm="1">
        <f t="array" ref="T39">_xlfn.IFS(AND(N39="contributo Fascia 1",(O39*R39)&gt;=2000), 2000, IF(N39="contributo Fascia 2",(O39*R39)&gt;=1500), 1500, IF(N39="contributo Fascia 1",(O39*R39)&lt;2000),(O39*R39), IF(N39="contributo Fascia 2",(O39*R39)&lt;1500),(O39*R39), IF(N39="ISEE non ammissibile",(O39*R39)=0),0, IF(N39="alloggio non assegnabile", (O39*R39)=0),0, IF(N39="contributo non applicabile",(O39*R39)=0),0)</f>
        <v>0</v>
      </c>
      <c r="U39" s="78" cm="1">
        <f t="array" ref="U39">_xlfn.IFS(AND(N39="contributo Fascia 1",(Q39*R39)&gt;2000), 2000-T39, IF(N39="contributo Fascia 2",(Q39*R39)&gt;1500), 1500-T39, IF(N39="contributo Fascia 1",(Q39*R39)&lt;2000),2000-(Q39*R39), IF(N39="contributo Fascia 2",(Q39*R39)&lt;1500),1500-(Q39*R39), IF(N39="ISEE non ammissibile",(Q39*R39)=0),0, IF(N39="alloggio non assegnabile", (Q39*R39)=0),0, IF(N39="contributo non applicabile",(Q39*R39)=0),0)</f>
        <v>0</v>
      </c>
      <c r="V39" s="80">
        <v>0</v>
      </c>
      <c r="W39" s="53" t="e" cm="1">
        <f t="array" ref="W39">_xlfn.IFS(AND(V39&gt;9360, V39&lt;=20000), "FASCIA 1",IF(V39&gt;20000, V39&lt;=35000), "FASCIA 2")</f>
        <v>#N/A</v>
      </c>
      <c r="X39" s="5">
        <v>0</v>
      </c>
      <c r="Y39" s="54" t="str">
        <f t="shared" si="5"/>
        <v>ND</v>
      </c>
      <c r="Z39" s="62" t="e" cm="1">
        <f t="array" ref="Z39">_xlfn.IFS(IF(W39="FASCIA 1", Y39&lt;=15%), "contributo non applicabile", IF(W39="FASCIA 2", Y39&lt;=20%), "contributo non applicabile", IF(W39="FASCIA 1", Y39 &gt;15%), "contributo Fascia 1", IF(W39="FASCIA 2", Y39&gt;20%), "contributo Fascia 2", IF(W39="ISEE non ammissibile",X39&gt;=0), "ISEE non ammissibile")</f>
        <v>#N/A</v>
      </c>
      <c r="AA39" s="63" t="e">
        <f t="shared" si="6"/>
        <v>#N/A</v>
      </c>
      <c r="AB39" s="51" t="e">
        <f t="shared" si="7"/>
        <v>#N/A</v>
      </c>
      <c r="AC39" s="21">
        <v>0</v>
      </c>
      <c r="AD39" s="2">
        <v>0</v>
      </c>
      <c r="AE39" s="55">
        <f t="shared" si="8"/>
        <v>0</v>
      </c>
      <c r="AF39" s="56" t="e" cm="1">
        <f t="array" ref="AF39">_xlfn.IFS(AND(Z39="contributo Fascia 1",(AA39*AD39)&gt;=2000), 2000, IF(Z39="contributo Fascia 2",(AA39*AD39)&gt;=1500), 1500, IF(Z39="contributo Fascia 1",(AA39*AD39)&lt;2000),(AA39*AD39), IF(Z39="contributo Fascia 2",(AA39*AD39)&lt;1500),(AA39*AD39), IF(Z39="ISEE non ammissibile",(AA39*AD39)=0),0, IF(Z39="alloggio non assegnabile", (AA39*AD39)=0),0, IF(Z39="contributo non applicabile",(AA39*AD39)=0),0)</f>
        <v>#N/A</v>
      </c>
      <c r="AG39" s="78" t="e" cm="1">
        <f t="array" ref="AG39">_xlfn.IFS(AND(Z39="contributo Fascia 1",(AC39*AD39)&gt;2000), 2000-AF39, IF(Z39="contributo Fascia 2",(AC39*AD39)&gt;1500), 1500-AF39, IF(Z39="contributo Fascia 1",(AC39*AD39)&lt;2000),2000-(AC39*AD39), IF(Z39="contributo Fascia 2",(AC39*AD39)&lt;1500),1500-(AC39*AD39), IF(Z39="ISEE non ammissibile",(AC39*AD39)=0),0, IF(Z39="alloggio non assegnabile", (AC39*AD39)=0),0, IF(Z39="contributo non applicabile",(AC39*AD39)=0),0)</f>
        <v>#N/A</v>
      </c>
      <c r="AH39" s="81">
        <v>0</v>
      </c>
      <c r="AI39" s="53" t="e" cm="1">
        <f t="array" ref="AI39">_xlfn.IFS(AND(AH39&gt;9360, AH39&lt;=20000), "FASCIA 1",IF(AH39&gt;20000, AH39&lt;=35000), "FASCIA 2")</f>
        <v>#N/A</v>
      </c>
      <c r="AJ39" s="5">
        <v>0</v>
      </c>
      <c r="AK39" s="54" t="str">
        <f t="shared" si="9"/>
        <v>ND</v>
      </c>
      <c r="AL39" s="62" t="e" cm="1">
        <f t="array" ref="AL39">_xlfn.IFS(IF(AI39="FASCIA 1", AK39&lt;=15%), "contributo non applicabile", IF(AI39="FASCIA 2", AK39&lt;=20%), "contributo non applicabile", IF(AI39="FASCIA 1", AK39 &gt;15%), "contributo Fascia 1", IF(AI39="FASCIA 2", AK39&gt;20%), "contributo Fascia 2", IF(AI39="ISEE non ammissibile",AJ39&gt;=0), "ISEE non ammissibile")</f>
        <v>#N/A</v>
      </c>
      <c r="AM39" s="51" t="e">
        <f t="shared" si="10"/>
        <v>#N/A</v>
      </c>
      <c r="AN39" s="51" t="e">
        <f t="shared" si="11"/>
        <v>#N/A</v>
      </c>
      <c r="AO39" s="21">
        <v>0</v>
      </c>
      <c r="AP39" s="2">
        <v>0</v>
      </c>
      <c r="AQ39" s="55">
        <f t="shared" si="42"/>
        <v>0</v>
      </c>
      <c r="AR39" s="56" t="e" cm="1">
        <f t="array" ref="AR39">_xlfn.IFS(AND(AL39="contributo Fascia 1",(AM39*AP39)&gt;=2000), 2000, IF(AL39="contributo Fascia 2",(AM39*AP39)&gt;=1500), 1500, IF(AL39="contributo Fascia 1",(AM39*AP39)&lt;2000),(AM39*AP39), IF(AL39="contributo Fascia 2",(AM39*AP39)&lt;1500),(AM39*AP39), IF(AL39="ISEE non ammissibile",(AM39*AP39)=0),0, IF(AL39="alloggio non assegnabile", (AM39*AP39)=0),0, IF(AL39="contributo non applicabile",(AM39*AP39)=0),0)</f>
        <v>#N/A</v>
      </c>
      <c r="AS39" s="78" t="e" cm="1">
        <f t="array" ref="AS39">_xlfn.IFS(AND(AL39="contributo Fascia 1",(AO39*AP39)&gt;2000), 2000-AR39, IF(AL39="contributo Fascia 2",(AO39*AP39)&gt;1500), 1500-AR39, IF(AL39="contributo Fascia 1",(AO39*AP39)&lt;2000),2000-(AO39*AP39), IF(AL39="contributo Fascia 2",(AO39*AP39)&lt;1500),1500-(AO39*AP39), IF(AL39="ISEE non ammissibile",(AO39*AP39)=0),0, IF(AL39="alloggio non assegnabile", (AO39*AP39)=0),0, IF(AL39="contributo non applicabile",(AO39*AP39)=0),0)</f>
        <v>#N/A</v>
      </c>
      <c r="AT39" s="80">
        <v>0</v>
      </c>
      <c r="AU39" s="53" t="e" cm="1">
        <f t="array" ref="AU39">_xlfn.IFS(AND(AT39&gt;9360, AT39&lt;=20000), "FASCIA 1",IF(AT39&gt;20000, AT39&lt;=35000), "FASCIA 2")</f>
        <v>#N/A</v>
      </c>
      <c r="AV39" s="5">
        <v>0</v>
      </c>
      <c r="AW39" s="54" t="str">
        <f t="shared" si="13"/>
        <v>ND</v>
      </c>
      <c r="AX39" s="62" t="e" cm="1">
        <f t="array" ref="AX39">_xlfn.IFS(IF(AU39="FASCIA 1", AW39&lt;=15%), "contributo non applicabile", IF(AU39="FASCIA 2", AW39&lt;=20%), "contributo non applicabile", IF(AU39="FASCIA 1", AW39 &gt;15%), "contributo Fascia 1", IF(AU39="FASCIA 2", AW39&gt;20%), "contributo Fascia 2", IF(AU39="ISEE non ammissibile",AV39&gt;=0), "ISEE non ammissibile")</f>
        <v>#N/A</v>
      </c>
      <c r="AY39" s="63" t="e">
        <f t="shared" si="14"/>
        <v>#N/A</v>
      </c>
      <c r="AZ39" s="51" t="e">
        <f t="shared" si="15"/>
        <v>#N/A</v>
      </c>
      <c r="BA39" s="21">
        <v>0</v>
      </c>
      <c r="BB39" s="2">
        <v>0</v>
      </c>
      <c r="BC39" s="55">
        <f t="shared" si="43"/>
        <v>0</v>
      </c>
      <c r="BD39" s="56" t="e" cm="1">
        <f t="array" ref="BD39">_xlfn.IFS(AND(AX39="contributo Fascia 1",(AY39*BB39)&gt;=2000), 2000, IF(AX39="contributo Fascia 2",(AY39*BB39)&gt;=1500), 1500, IF(AX39="contributo Fascia 1",(AY39*BB39)&lt;2000),(AY39*BB39), IF(AX39="contributo Fascia 2",(AY39*BB39)&lt;1500),(AY39*BB39), IF(AX39="ISEE non ammissibile",(AY39*BB39)=0),0, IF(AX39="alloggio non assegnabile", (AY39*BB39)=0),0, IF(AX39="contributo non applicabile",(AY39*BB39)=0),0)</f>
        <v>#N/A</v>
      </c>
      <c r="BE39" s="78" t="e" cm="1">
        <f t="array" ref="BE39">_xlfn.IFS(AND(AX39="contributo Fascia 1",(BA39*BB39)&gt;2000), 2000-BD39, IF(AX39="contributo Fascia 2",(BA39*BB39)&gt;1500), 1500-BD39, IF(AX39="contributo Fascia 1",(BA39*BB39)&lt;2000),2000-(BA39*BB39), IF(AX39="contributo Fascia 2",(BA39*BB39)&lt;1500),1500-(BA39*BB39), IF(AX39="ISEE non ammissibile",(BA39*BB39)=0),0, IF(AX39="alloggio non assegnabile", (BA39*BB39)=0),0, IF(AX39="contributo non applicabile",(BA39*BB39)=0),0)</f>
        <v>#N/A</v>
      </c>
      <c r="BF39" s="81">
        <v>0</v>
      </c>
      <c r="BG39" s="53" t="e" cm="1">
        <f t="array" ref="BG39">_xlfn.IFS(AND(BF39&gt;9360, BF39&lt;=20000), "FASCIA 1",IF(BF39&gt;20000, BF39&lt;=35000), "FASCIA 2")</f>
        <v>#N/A</v>
      </c>
      <c r="BH39" s="5">
        <v>0</v>
      </c>
      <c r="BI39" s="54" t="str">
        <f t="shared" si="17"/>
        <v>ND</v>
      </c>
      <c r="BJ39" s="62" t="e" cm="1">
        <f t="array" ref="BJ39">_xlfn.IFS(IF(BG39="FASCIA 1", BI39&lt;=15%), "contributo non applicabile", IF(BG39="FASCIA 2", BI39&lt;=20%), "contributo non applicabile", IF(BG39="FASCIA 1", BI39 &gt;15%), "contributo Fascia 1", IF(BG39="FASCIA 2", BI39&gt;20%), "contributo Fascia 2", IF(BG39="ISEE non ammissibile",BH39&gt;=0), "ISEE non ammissibile")</f>
        <v>#N/A</v>
      </c>
      <c r="BK39" s="63" t="e">
        <f t="shared" si="18"/>
        <v>#N/A</v>
      </c>
      <c r="BL39" s="51" t="e">
        <f t="shared" si="19"/>
        <v>#N/A</v>
      </c>
      <c r="BM39" s="21">
        <v>0</v>
      </c>
      <c r="BN39" s="2">
        <v>0</v>
      </c>
      <c r="BO39" s="55">
        <f t="shared" si="44"/>
        <v>0</v>
      </c>
      <c r="BP39" s="56" t="e" cm="1">
        <f t="array" ref="BP39">_xlfn.IFS(AND(BJ39="contributo Fascia 1",(BK39*BN39)&gt;=2000), 2000, IF(BJ39="contributo Fascia 2",(BK39*BN39)&gt;=1500), 1500, IF(BJ39="contributo Fascia 1",(BK39*BN39)&lt;2000),(BK39*BN39), IF(BJ39="contributo Fascia 2",(BK39*BN39)&lt;1500),(BK39*BN39), IF(BJ39="ISEE non ammissibile",(BK39*BN39)=0),0, IF(BJ39="alloggio non assegnabile", (BK39*BN39)=0),0, IF(BJ39="contributo non applicabile",(BK39*BN39)=0),0)</f>
        <v>#N/A</v>
      </c>
      <c r="BQ39" s="78" t="e" cm="1">
        <f t="array" ref="BQ39">_xlfn.IFS(AND(BJ39="contributo Fascia 1",(BM39*BN39)&gt;2000), 2000-BP39, IF(BJ39="contributo Fascia 2",(BM39*BN39)&gt;1500), 1500-BP39, IF(BJ39="contributo Fascia 1",(BM39*BN39)&lt;2000),2000-(BM39*BN39), IF(BJ39="contributo Fascia 2",(BM39*BN39)&lt;1500),1500-(BM39*BN39), IF(BJ39="ISEE non ammissibile",(BM39*BN39)=0),0, IF(BJ39="alloggio non assegnabile", (BM39*BN39)=0),0, IF(BJ39="contributo non applicabile",(BM39*BN39)=0),0)</f>
        <v>#N/A</v>
      </c>
      <c r="BR39" s="80">
        <v>0</v>
      </c>
      <c r="BS39" s="53" t="e" cm="1">
        <f t="array" ref="BS39">_xlfn.IFS(AND(BR39&gt;9360, BR39&lt;=20000), "FASCIA 1",IF(BR39&gt;20000, BR39&lt;=35000), "FASCIA 2")</f>
        <v>#N/A</v>
      </c>
      <c r="BT39" s="5">
        <v>0</v>
      </c>
      <c r="BU39" s="54" t="str">
        <f t="shared" si="21"/>
        <v>ND</v>
      </c>
      <c r="BV39" s="62" t="e" cm="1">
        <f t="array" ref="BV39">_xlfn.IFS(IF(BS39="FASCIA 1", BU39&lt;=15%), "contributo non applicabile", IF(BS39="FASCIA 2", BU39&lt;=20%), "contributo non applicabile", IF(BS39="FASCIA 1", BU39 &gt;15%), "contributo Fascia 1", IF(BS39="FASCIA 2", BU39&gt;20%), "contributo Fascia 2", IF(BS39="ISEE non ammissibile",BT39&gt;=0), "ISEE non ammissibile")</f>
        <v>#N/A</v>
      </c>
      <c r="BW39" s="63" t="e">
        <f t="shared" si="22"/>
        <v>#N/A</v>
      </c>
      <c r="BX39" s="51" t="e">
        <f t="shared" si="23"/>
        <v>#N/A</v>
      </c>
      <c r="BY39" s="21">
        <v>0</v>
      </c>
      <c r="BZ39" s="2">
        <v>0</v>
      </c>
      <c r="CA39" s="55">
        <f t="shared" si="45"/>
        <v>0</v>
      </c>
      <c r="CB39" s="56" t="e" cm="1">
        <f t="array" ref="CB39">_xlfn.IFS(AND(BV39="contributo Fascia 1",(BW39*BZ39)&gt;=2000), 2000, IF(BV39="contributo Fascia 2",(BW39*BZ39)&gt;=1500), 1500, IF(BV39="contributo Fascia 1",(BW39*BZ39)&lt;2000),(BW39*BZ39), IF(BV39="contributo Fascia 2",(BW39*BZ39)&lt;1500),(BW39*BZ39), IF(BV39="ISEE non ammissibile",(BW39*BZ39)=0),0, IF(BV39="alloggio non assegnabile", (BW39*BZ39)=0),0, IF(BV39="contributo non applicabile",(BW39*BZ39)=0),0)</f>
        <v>#N/A</v>
      </c>
      <c r="CC39" s="78" t="e" cm="1">
        <f t="array" ref="CC39">_xlfn.IFS(AND(BV39="contributo Fascia 1",(BY39*BZ39)&gt;2000), 2000-CB39, IF(BV39="contributo Fascia 2",(BY39*BZ39)&gt;1500), 1500-CB39, IF(BV39="contributo Fascia 1",(BY39*BZ39)&lt;2000),2000-(BY39*BZ39), IF(BV39="contributo Fascia 2",(BY39*BZ39)&lt;1500),1500-(BY39*BZ39), IF(BV39="ISEE non ammissibile",(BY39*BZ39)=0),0, IF(BV39="alloggio non assegnabile", (BY39*BZ39)=0),0, IF(BV39="contributo non applicabile",(BY39*BZ39)=0),0)</f>
        <v>#N/A</v>
      </c>
      <c r="CD39" s="81">
        <v>0</v>
      </c>
      <c r="CE39" s="53" t="e" cm="1">
        <f t="array" ref="CE39">_xlfn.IFS(AND(CD39&gt;9360, CD39&lt;=20000), "FASCIA 1",IF(CD39&gt;20000, CD39&lt;=35000), "FASCIA 2")</f>
        <v>#N/A</v>
      </c>
      <c r="CF39" s="5">
        <v>0</v>
      </c>
      <c r="CG39" s="54" t="str">
        <f t="shared" si="25"/>
        <v>ND</v>
      </c>
      <c r="CH39" s="62" t="e" cm="1">
        <f t="array" ref="CH39">_xlfn.IFS(IF(CE39="FASCIA 1", CG39&lt;=15%), "contributo non applicabile", IF(CE39="FASCIA 2", CG39&lt;=20%), "contributo non applicabile", IF(CE39="FASCIA 1", CG39 &gt;15%), "contributo Fascia 1", IF(CE39="FASCIA 2", CG39&gt;20%), "contributo Fascia 2", IF(CE39="ISEE non ammissibile",CF39&gt;=0), "ISEE non ammissibile")</f>
        <v>#N/A</v>
      </c>
      <c r="CI39" s="63" t="e">
        <f t="shared" si="26"/>
        <v>#N/A</v>
      </c>
      <c r="CJ39" s="51" t="e">
        <f t="shared" si="27"/>
        <v>#N/A</v>
      </c>
      <c r="CK39" s="21">
        <v>0</v>
      </c>
      <c r="CL39" s="2">
        <v>0</v>
      </c>
      <c r="CM39" s="55">
        <f t="shared" si="46"/>
        <v>0</v>
      </c>
      <c r="CN39" s="56" t="e" cm="1">
        <f t="array" ref="CN39">_xlfn.IFS(AND(CH39="contributo Fascia 1",(CI39*CL39)&gt;=2000), 2000, IF(CH39="contributo Fascia 2",(CI39*CL39)&gt;=1500), 1500, IF(CH39="contributo Fascia 1",(CI39*CL39)&lt;2000),(CI39*CL39), IF(CH39="contributo Fascia 2",(CI39*CL39)&lt;1500),(CI39*CL39), IF(CH39="ISEE non ammissibile",(CI39*CL39)=0),0, IF(CH39="alloggio non assegnabile", (CI39*CL39)=0),0, IF(CH39="contributo non applicabile",(CI39*CL39)=0),0)</f>
        <v>#N/A</v>
      </c>
      <c r="CO39" s="78" t="e" cm="1">
        <f t="array" ref="CO39">_xlfn.IFS(AND(CH39="contributo Fascia 1",(CK39*CL39)&gt;2000), 2000-CN39, IF(CH39="contributo Fascia 2",(CK39*CL39)&gt;1500), 1500-CN39, IF(CH39="contributo Fascia 1",(CK39*CL39)&lt;2000),2000-(CK39*CL39), IF(CH39="contributo Fascia 2",(CK39*CL39)&lt;1500),1500-(CK39*CL39), IF(CH39="ISEE non ammissibile",(CK39*CL39)=0),0, IF(CH39="alloggio non assegnabile", (CK39*CL39)=0),0, IF(CH39="contributo non applicabile",(CK39*CL39)=0),0)</f>
        <v>#N/A</v>
      </c>
    </row>
    <row r="40" spans="1:93" x14ac:dyDescent="0.25">
      <c r="A40" s="65"/>
      <c r="B40" s="5">
        <v>0</v>
      </c>
      <c r="C40" s="92">
        <v>0</v>
      </c>
      <c r="D40" s="2"/>
      <c r="E40" s="2"/>
      <c r="F40" s="2"/>
      <c r="G40" s="2"/>
      <c r="H40" s="2"/>
      <c r="I40" s="74"/>
      <c r="J40" s="80">
        <v>0</v>
      </c>
      <c r="K40" s="53" t="str" cm="1">
        <f t="array" ref="K40">_xlfn.IFS(AND(J40&gt;9360, J40&lt;=20000), "FASCIA 1",IF(J40&gt;20000, J40&lt;=35000), "FASCIA 2", OR(J40&lt;=9360, J40&gt;35000), "ISEE non ammissibile")</f>
        <v>ISEE non ammissibile</v>
      </c>
      <c r="L40" s="5">
        <v>0</v>
      </c>
      <c r="M40" s="54" t="str">
        <f t="shared" si="1"/>
        <v>ND</v>
      </c>
      <c r="N40" s="62" t="str" cm="1">
        <f t="array" ref="N40">_xlfn.IFS(AND(K40="FASCIA 1",M40&gt;30%), "alloggio non assegnabile", IF(K40="FASCIA 2",M40&gt;40%), "alloggio non assegnabile", IF(K40="FASCIA 1", M40&lt;=15%), "contributo non applicabile", IF(K40="FASCIA 2", M40&lt;=20%), "contributo non applicabile", IF(K40="FASCIA 1", M40 &gt;15%), "contributo Fascia 1", IF(K40="FASCIA 2", M40&gt;20%), "contributo Fascia 2", IF(K40="ISEE non ammissibile",L40&gt;=0), "ISEE non ammissibile")</f>
        <v>ISEE non ammissibile</v>
      </c>
      <c r="O40" s="63">
        <f t="shared" si="2"/>
        <v>0</v>
      </c>
      <c r="P40" s="51" t="str">
        <f t="shared" si="3"/>
        <v>verificato</v>
      </c>
      <c r="Q40" s="21">
        <v>0</v>
      </c>
      <c r="R40" s="2">
        <v>0</v>
      </c>
      <c r="S40" s="55">
        <f t="shared" si="41"/>
        <v>0</v>
      </c>
      <c r="T40" s="56" cm="1">
        <f t="array" ref="T40">_xlfn.IFS(AND(N40="contributo Fascia 1",(O40*R40)&gt;=2000), 2000, IF(N40="contributo Fascia 2",(O40*R40)&gt;=1500), 1500, IF(N40="contributo Fascia 1",(O40*R40)&lt;2000),(O40*R40), IF(N40="contributo Fascia 2",(O40*R40)&lt;1500),(O40*R40), IF(N40="ISEE non ammissibile",(O40*R40)=0),0, IF(N40="alloggio non assegnabile", (O40*R40)=0),0, IF(N40="contributo non applicabile",(O40*R40)=0),0)</f>
        <v>0</v>
      </c>
      <c r="U40" s="78" cm="1">
        <f t="array" ref="U40">_xlfn.IFS(AND(N40="contributo Fascia 1",(Q40*R40)&gt;2000), 2000-T40, IF(N40="contributo Fascia 2",(Q40*R40)&gt;1500), 1500-T40, IF(N40="contributo Fascia 1",(Q40*R40)&lt;2000),2000-(Q40*R40), IF(N40="contributo Fascia 2",(Q40*R40)&lt;1500),1500-(Q40*R40), IF(N40="ISEE non ammissibile",(Q40*R40)=0),0, IF(N40="alloggio non assegnabile", (Q40*R40)=0),0, IF(N40="contributo non applicabile",(Q40*R40)=0),0)</f>
        <v>0</v>
      </c>
      <c r="V40" s="80">
        <v>0</v>
      </c>
      <c r="W40" s="53" t="e" cm="1">
        <f t="array" ref="W40">_xlfn.IFS(AND(V40&gt;9360, V40&lt;=20000), "FASCIA 1",IF(V40&gt;20000, V40&lt;=35000), "FASCIA 2")</f>
        <v>#N/A</v>
      </c>
      <c r="X40" s="5">
        <v>0</v>
      </c>
      <c r="Y40" s="54" t="str">
        <f t="shared" si="5"/>
        <v>ND</v>
      </c>
      <c r="Z40" s="62" t="e" cm="1">
        <f t="array" ref="Z40">_xlfn.IFS(IF(W40="FASCIA 1", Y40&lt;=15%), "contributo non applicabile", IF(W40="FASCIA 2", Y40&lt;=20%), "contributo non applicabile", IF(W40="FASCIA 1", Y40 &gt;15%), "contributo Fascia 1", IF(W40="FASCIA 2", Y40&gt;20%), "contributo Fascia 2", IF(W40="ISEE non ammissibile",X40&gt;=0), "ISEE non ammissibile")</f>
        <v>#N/A</v>
      </c>
      <c r="AA40" s="63" t="e">
        <f t="shared" si="6"/>
        <v>#N/A</v>
      </c>
      <c r="AB40" s="51" t="e">
        <f t="shared" si="7"/>
        <v>#N/A</v>
      </c>
      <c r="AC40" s="21">
        <v>0</v>
      </c>
      <c r="AD40" s="2">
        <v>0</v>
      </c>
      <c r="AE40" s="55">
        <f t="shared" si="8"/>
        <v>0</v>
      </c>
      <c r="AF40" s="56" t="e" cm="1">
        <f t="array" ref="AF40">_xlfn.IFS(AND(Z40="contributo Fascia 1",(AA40*AD40)&gt;=2000), 2000, IF(Z40="contributo Fascia 2",(AA40*AD40)&gt;=1500), 1500, IF(Z40="contributo Fascia 1",(AA40*AD40)&lt;2000),(AA40*AD40), IF(Z40="contributo Fascia 2",(AA40*AD40)&lt;1500),(AA40*AD40), IF(Z40="ISEE non ammissibile",(AA40*AD40)=0),0, IF(Z40="alloggio non assegnabile", (AA40*AD40)=0),0, IF(Z40="contributo non applicabile",(AA40*AD40)=0),0)</f>
        <v>#N/A</v>
      </c>
      <c r="AG40" s="78" t="e" cm="1">
        <f t="array" ref="AG40">_xlfn.IFS(AND(Z40="contributo Fascia 1",(AC40*AD40)&gt;2000), 2000-AF40, IF(Z40="contributo Fascia 2",(AC40*AD40)&gt;1500), 1500-AF40, IF(Z40="contributo Fascia 1",(AC40*AD40)&lt;2000),2000-(AC40*AD40), IF(Z40="contributo Fascia 2",(AC40*AD40)&lt;1500),1500-(AC40*AD40), IF(Z40="ISEE non ammissibile",(AC40*AD40)=0),0, IF(Z40="alloggio non assegnabile", (AC40*AD40)=0),0, IF(Z40="contributo non applicabile",(AC40*AD40)=0),0)</f>
        <v>#N/A</v>
      </c>
      <c r="AH40" s="81">
        <v>0</v>
      </c>
      <c r="AI40" s="53" t="e" cm="1">
        <f t="array" ref="AI40">_xlfn.IFS(AND(AH40&gt;9360, AH40&lt;=20000), "FASCIA 1",IF(AH40&gt;20000, AH40&lt;=35000), "FASCIA 2")</f>
        <v>#N/A</v>
      </c>
      <c r="AJ40" s="5">
        <v>0</v>
      </c>
      <c r="AK40" s="54" t="str">
        <f t="shared" si="9"/>
        <v>ND</v>
      </c>
      <c r="AL40" s="62" t="e" cm="1">
        <f t="array" ref="AL40">_xlfn.IFS(IF(AI40="FASCIA 1", AK40&lt;=15%), "contributo non applicabile", IF(AI40="FASCIA 2", AK40&lt;=20%), "contributo non applicabile", IF(AI40="FASCIA 1", AK40 &gt;15%), "contributo Fascia 1", IF(AI40="FASCIA 2", AK40&gt;20%), "contributo Fascia 2", IF(AI40="ISEE non ammissibile",AJ40&gt;=0), "ISEE non ammissibile")</f>
        <v>#N/A</v>
      </c>
      <c r="AM40" s="51" t="e">
        <f t="shared" si="10"/>
        <v>#N/A</v>
      </c>
      <c r="AN40" s="51" t="e">
        <f t="shared" si="11"/>
        <v>#N/A</v>
      </c>
      <c r="AO40" s="21">
        <v>0</v>
      </c>
      <c r="AP40" s="2">
        <v>0</v>
      </c>
      <c r="AQ40" s="55">
        <f t="shared" si="42"/>
        <v>0</v>
      </c>
      <c r="AR40" s="56" t="e" cm="1">
        <f t="array" ref="AR40">_xlfn.IFS(AND(AL40="contributo Fascia 1",(AM40*AP40)&gt;=2000), 2000, IF(AL40="contributo Fascia 2",(AM40*AP40)&gt;=1500), 1500, IF(AL40="contributo Fascia 1",(AM40*AP40)&lt;2000),(AM40*AP40), IF(AL40="contributo Fascia 2",(AM40*AP40)&lt;1500),(AM40*AP40), IF(AL40="ISEE non ammissibile",(AM40*AP40)=0),0, IF(AL40="alloggio non assegnabile", (AM40*AP40)=0),0, IF(AL40="contributo non applicabile",(AM40*AP40)=0),0)</f>
        <v>#N/A</v>
      </c>
      <c r="AS40" s="78" t="e" cm="1">
        <f t="array" ref="AS40">_xlfn.IFS(AND(AL40="contributo Fascia 1",(AO40*AP40)&gt;2000), 2000-AR40, IF(AL40="contributo Fascia 2",(AO40*AP40)&gt;1500), 1500-AR40, IF(AL40="contributo Fascia 1",(AO40*AP40)&lt;2000),2000-(AO40*AP40), IF(AL40="contributo Fascia 2",(AO40*AP40)&lt;1500),1500-(AO40*AP40), IF(AL40="ISEE non ammissibile",(AO40*AP40)=0),0, IF(AL40="alloggio non assegnabile", (AO40*AP40)=0),0, IF(AL40="contributo non applicabile",(AO40*AP40)=0),0)</f>
        <v>#N/A</v>
      </c>
      <c r="AT40" s="80">
        <v>0</v>
      </c>
      <c r="AU40" s="53" t="e" cm="1">
        <f t="array" ref="AU40">_xlfn.IFS(AND(AT40&gt;9360, AT40&lt;=20000), "FASCIA 1",IF(AT40&gt;20000, AT40&lt;=35000), "FASCIA 2")</f>
        <v>#N/A</v>
      </c>
      <c r="AV40" s="5">
        <v>0</v>
      </c>
      <c r="AW40" s="54" t="str">
        <f t="shared" si="13"/>
        <v>ND</v>
      </c>
      <c r="AX40" s="62" t="e" cm="1">
        <f t="array" ref="AX40">_xlfn.IFS(IF(AU40="FASCIA 1", AW40&lt;=15%), "contributo non applicabile", IF(AU40="FASCIA 2", AW40&lt;=20%), "contributo non applicabile", IF(AU40="FASCIA 1", AW40 &gt;15%), "contributo Fascia 1", IF(AU40="FASCIA 2", AW40&gt;20%), "contributo Fascia 2", IF(AU40="ISEE non ammissibile",AV40&gt;=0), "ISEE non ammissibile")</f>
        <v>#N/A</v>
      </c>
      <c r="AY40" s="63" t="e">
        <f t="shared" si="14"/>
        <v>#N/A</v>
      </c>
      <c r="AZ40" s="51" t="e">
        <f t="shared" si="15"/>
        <v>#N/A</v>
      </c>
      <c r="BA40" s="21">
        <v>0</v>
      </c>
      <c r="BB40" s="2">
        <v>0</v>
      </c>
      <c r="BC40" s="55">
        <f t="shared" si="43"/>
        <v>0</v>
      </c>
      <c r="BD40" s="56" t="e" cm="1">
        <f t="array" ref="BD40">_xlfn.IFS(AND(AX40="contributo Fascia 1",(AY40*BB40)&gt;=2000), 2000, IF(AX40="contributo Fascia 2",(AY40*BB40)&gt;=1500), 1500, IF(AX40="contributo Fascia 1",(AY40*BB40)&lt;2000),(AY40*BB40), IF(AX40="contributo Fascia 2",(AY40*BB40)&lt;1500),(AY40*BB40), IF(AX40="ISEE non ammissibile",(AY40*BB40)=0),0, IF(AX40="alloggio non assegnabile", (AY40*BB40)=0),0, IF(AX40="contributo non applicabile",(AY40*BB40)=0),0)</f>
        <v>#N/A</v>
      </c>
      <c r="BE40" s="78" t="e" cm="1">
        <f t="array" ref="BE40">_xlfn.IFS(AND(AX40="contributo Fascia 1",(BA40*BB40)&gt;2000), 2000-BD40, IF(AX40="contributo Fascia 2",(BA40*BB40)&gt;1500), 1500-BD40, IF(AX40="contributo Fascia 1",(BA40*BB40)&lt;2000),2000-(BA40*BB40), IF(AX40="contributo Fascia 2",(BA40*BB40)&lt;1500),1500-(BA40*BB40), IF(AX40="ISEE non ammissibile",(BA40*BB40)=0),0, IF(AX40="alloggio non assegnabile", (BA40*BB40)=0),0, IF(AX40="contributo non applicabile",(BA40*BB40)=0),0)</f>
        <v>#N/A</v>
      </c>
      <c r="BF40" s="81">
        <v>0</v>
      </c>
      <c r="BG40" s="53" t="e" cm="1">
        <f t="array" ref="BG40">_xlfn.IFS(AND(BF40&gt;9360, BF40&lt;=20000), "FASCIA 1",IF(BF40&gt;20000, BF40&lt;=35000), "FASCIA 2")</f>
        <v>#N/A</v>
      </c>
      <c r="BH40" s="5">
        <v>0</v>
      </c>
      <c r="BI40" s="54" t="str">
        <f t="shared" si="17"/>
        <v>ND</v>
      </c>
      <c r="BJ40" s="62" t="e" cm="1">
        <f t="array" ref="BJ40">_xlfn.IFS(IF(BG40="FASCIA 1", BI40&lt;=15%), "contributo non applicabile", IF(BG40="FASCIA 2", BI40&lt;=20%), "contributo non applicabile", IF(BG40="FASCIA 1", BI40 &gt;15%), "contributo Fascia 1", IF(BG40="FASCIA 2", BI40&gt;20%), "contributo Fascia 2", IF(BG40="ISEE non ammissibile",BH40&gt;=0), "ISEE non ammissibile")</f>
        <v>#N/A</v>
      </c>
      <c r="BK40" s="63" t="e">
        <f t="shared" si="18"/>
        <v>#N/A</v>
      </c>
      <c r="BL40" s="51" t="e">
        <f t="shared" si="19"/>
        <v>#N/A</v>
      </c>
      <c r="BM40" s="21">
        <v>0</v>
      </c>
      <c r="BN40" s="2">
        <v>0</v>
      </c>
      <c r="BO40" s="55">
        <f t="shared" si="44"/>
        <v>0</v>
      </c>
      <c r="BP40" s="56" t="e" cm="1">
        <f t="array" ref="BP40">_xlfn.IFS(AND(BJ40="contributo Fascia 1",(BK40*BN40)&gt;=2000), 2000, IF(BJ40="contributo Fascia 2",(BK40*BN40)&gt;=1500), 1500, IF(BJ40="contributo Fascia 1",(BK40*BN40)&lt;2000),(BK40*BN40), IF(BJ40="contributo Fascia 2",(BK40*BN40)&lt;1500),(BK40*BN40), IF(BJ40="ISEE non ammissibile",(BK40*BN40)=0),0, IF(BJ40="alloggio non assegnabile", (BK40*BN40)=0),0, IF(BJ40="contributo non applicabile",(BK40*BN40)=0),0)</f>
        <v>#N/A</v>
      </c>
      <c r="BQ40" s="78" t="e" cm="1">
        <f t="array" ref="BQ40">_xlfn.IFS(AND(BJ40="contributo Fascia 1",(BM40*BN40)&gt;2000), 2000-BP40, IF(BJ40="contributo Fascia 2",(BM40*BN40)&gt;1500), 1500-BP40, IF(BJ40="contributo Fascia 1",(BM40*BN40)&lt;2000),2000-(BM40*BN40), IF(BJ40="contributo Fascia 2",(BM40*BN40)&lt;1500),1500-(BM40*BN40), IF(BJ40="ISEE non ammissibile",(BM40*BN40)=0),0, IF(BJ40="alloggio non assegnabile", (BM40*BN40)=0),0, IF(BJ40="contributo non applicabile",(BM40*BN40)=0),0)</f>
        <v>#N/A</v>
      </c>
      <c r="BR40" s="80">
        <v>0</v>
      </c>
      <c r="BS40" s="53" t="e" cm="1">
        <f t="array" ref="BS40">_xlfn.IFS(AND(BR40&gt;9360, BR40&lt;=20000), "FASCIA 1",IF(BR40&gt;20000, BR40&lt;=35000), "FASCIA 2")</f>
        <v>#N/A</v>
      </c>
      <c r="BT40" s="5">
        <v>0</v>
      </c>
      <c r="BU40" s="54" t="str">
        <f t="shared" si="21"/>
        <v>ND</v>
      </c>
      <c r="BV40" s="62" t="e" cm="1">
        <f t="array" ref="BV40">_xlfn.IFS(IF(BS40="FASCIA 1", BU40&lt;=15%), "contributo non applicabile", IF(BS40="FASCIA 2", BU40&lt;=20%), "contributo non applicabile", IF(BS40="FASCIA 1", BU40 &gt;15%), "contributo Fascia 1", IF(BS40="FASCIA 2", BU40&gt;20%), "contributo Fascia 2", IF(BS40="ISEE non ammissibile",BT40&gt;=0), "ISEE non ammissibile")</f>
        <v>#N/A</v>
      </c>
      <c r="BW40" s="63" t="e">
        <f t="shared" si="22"/>
        <v>#N/A</v>
      </c>
      <c r="BX40" s="51" t="e">
        <f t="shared" si="23"/>
        <v>#N/A</v>
      </c>
      <c r="BY40" s="21">
        <v>0</v>
      </c>
      <c r="BZ40" s="2">
        <v>0</v>
      </c>
      <c r="CA40" s="55">
        <f t="shared" si="45"/>
        <v>0</v>
      </c>
      <c r="CB40" s="56" t="e" cm="1">
        <f t="array" ref="CB40">_xlfn.IFS(AND(BV40="contributo Fascia 1",(BW40*BZ40)&gt;=2000), 2000, IF(BV40="contributo Fascia 2",(BW40*BZ40)&gt;=1500), 1500, IF(BV40="contributo Fascia 1",(BW40*BZ40)&lt;2000),(BW40*BZ40), IF(BV40="contributo Fascia 2",(BW40*BZ40)&lt;1500),(BW40*BZ40), IF(BV40="ISEE non ammissibile",(BW40*BZ40)=0),0, IF(BV40="alloggio non assegnabile", (BW40*BZ40)=0),0, IF(BV40="contributo non applicabile",(BW40*BZ40)=0),0)</f>
        <v>#N/A</v>
      </c>
      <c r="CC40" s="78" t="e" cm="1">
        <f t="array" ref="CC40">_xlfn.IFS(AND(BV40="contributo Fascia 1",(BY40*BZ40)&gt;2000), 2000-CB40, IF(BV40="contributo Fascia 2",(BY40*BZ40)&gt;1500), 1500-CB40, IF(BV40="contributo Fascia 1",(BY40*BZ40)&lt;2000),2000-(BY40*BZ40), IF(BV40="contributo Fascia 2",(BY40*BZ40)&lt;1500),1500-(BY40*BZ40), IF(BV40="ISEE non ammissibile",(BY40*BZ40)=0),0, IF(BV40="alloggio non assegnabile", (BY40*BZ40)=0),0, IF(BV40="contributo non applicabile",(BY40*BZ40)=0),0)</f>
        <v>#N/A</v>
      </c>
      <c r="CD40" s="81">
        <v>0</v>
      </c>
      <c r="CE40" s="53" t="e" cm="1">
        <f t="array" ref="CE40">_xlfn.IFS(AND(CD40&gt;9360, CD40&lt;=20000), "FASCIA 1",IF(CD40&gt;20000, CD40&lt;=35000), "FASCIA 2")</f>
        <v>#N/A</v>
      </c>
      <c r="CF40" s="5">
        <v>0</v>
      </c>
      <c r="CG40" s="54" t="str">
        <f t="shared" si="25"/>
        <v>ND</v>
      </c>
      <c r="CH40" s="62" t="e" cm="1">
        <f t="array" ref="CH40">_xlfn.IFS(IF(CE40="FASCIA 1", CG40&lt;=15%), "contributo non applicabile", IF(CE40="FASCIA 2", CG40&lt;=20%), "contributo non applicabile", IF(CE40="FASCIA 1", CG40 &gt;15%), "contributo Fascia 1", IF(CE40="FASCIA 2", CG40&gt;20%), "contributo Fascia 2", IF(CE40="ISEE non ammissibile",CF40&gt;=0), "ISEE non ammissibile")</f>
        <v>#N/A</v>
      </c>
      <c r="CI40" s="63" t="e">
        <f t="shared" si="26"/>
        <v>#N/A</v>
      </c>
      <c r="CJ40" s="51" t="e">
        <f t="shared" si="27"/>
        <v>#N/A</v>
      </c>
      <c r="CK40" s="21">
        <v>0</v>
      </c>
      <c r="CL40" s="2">
        <v>0</v>
      </c>
      <c r="CM40" s="55">
        <f t="shared" si="46"/>
        <v>0</v>
      </c>
      <c r="CN40" s="56" t="e" cm="1">
        <f t="array" ref="CN40">_xlfn.IFS(AND(CH40="contributo Fascia 1",(CI40*CL40)&gt;=2000), 2000, IF(CH40="contributo Fascia 2",(CI40*CL40)&gt;=1500), 1500, IF(CH40="contributo Fascia 1",(CI40*CL40)&lt;2000),(CI40*CL40), IF(CH40="contributo Fascia 2",(CI40*CL40)&lt;1500),(CI40*CL40), IF(CH40="ISEE non ammissibile",(CI40*CL40)=0),0, IF(CH40="alloggio non assegnabile", (CI40*CL40)=0),0, IF(CH40="contributo non applicabile",(CI40*CL40)=0),0)</f>
        <v>#N/A</v>
      </c>
      <c r="CO40" s="78" t="e" cm="1">
        <f t="array" ref="CO40">_xlfn.IFS(AND(CH40="contributo Fascia 1",(CK40*CL40)&gt;2000), 2000-CN40, IF(CH40="contributo Fascia 2",(CK40*CL40)&gt;1500), 1500-CN40, IF(CH40="contributo Fascia 1",(CK40*CL40)&lt;2000),2000-(CK40*CL40), IF(CH40="contributo Fascia 2",(CK40*CL40)&lt;1500),1500-(CK40*CL40), IF(CH40="ISEE non ammissibile",(CK40*CL40)=0),0, IF(CH40="alloggio non assegnabile", (CK40*CL40)=0),0, IF(CH40="contributo non applicabile",(CK40*CL40)=0),0)</f>
        <v>#N/A</v>
      </c>
    </row>
    <row r="41" spans="1:93" x14ac:dyDescent="0.25">
      <c r="A41" s="65"/>
      <c r="B41" s="5">
        <v>0</v>
      </c>
      <c r="C41" s="92">
        <v>0</v>
      </c>
      <c r="D41" s="2"/>
      <c r="E41" s="2"/>
      <c r="F41" s="2"/>
      <c r="G41" s="2"/>
      <c r="H41" s="2"/>
      <c r="I41" s="74"/>
      <c r="J41" s="80">
        <v>0</v>
      </c>
      <c r="K41" s="53" t="str" cm="1">
        <f t="array" ref="K41">_xlfn.IFS(AND(J41&gt;9360, J41&lt;=20000), "FASCIA 1",IF(J41&gt;20000, J41&lt;=35000), "FASCIA 2", OR(J41&lt;=9360, J41&gt;35000), "ISEE non ammissibile")</f>
        <v>ISEE non ammissibile</v>
      </c>
      <c r="L41" s="5">
        <v>0</v>
      </c>
      <c r="M41" s="54" t="str">
        <f t="shared" si="1"/>
        <v>ND</v>
      </c>
      <c r="N41" s="62" t="str" cm="1">
        <f t="array" ref="N41">_xlfn.IFS(AND(K41="FASCIA 1",M41&gt;30%), "alloggio non assegnabile", IF(K41="FASCIA 2",M41&gt;40%), "alloggio non assegnabile", IF(K41="FASCIA 1", M41&lt;=15%), "contributo non applicabile", IF(K41="FASCIA 2", M41&lt;=20%), "contributo non applicabile", IF(K41="FASCIA 1", M41 &gt;15%), "contributo Fascia 1", IF(K41="FASCIA 2", M41&gt;20%), "contributo Fascia 2", IF(K41="ISEE non ammissibile",L41&gt;=0), "ISEE non ammissibile")</f>
        <v>ISEE non ammissibile</v>
      </c>
      <c r="O41" s="63">
        <f t="shared" si="2"/>
        <v>0</v>
      </c>
      <c r="P41" s="51" t="str">
        <f t="shared" si="3"/>
        <v>verificato</v>
      </c>
      <c r="Q41" s="21">
        <v>0</v>
      </c>
      <c r="R41" s="2">
        <v>0</v>
      </c>
      <c r="S41" s="55">
        <f t="shared" si="41"/>
        <v>0</v>
      </c>
      <c r="T41" s="56" cm="1">
        <f t="array" ref="T41">_xlfn.IFS(AND(N41="contributo Fascia 1",(O41*R41)&gt;=2000), 2000, IF(N41="contributo Fascia 2",(O41*R41)&gt;=1500), 1500, IF(N41="contributo Fascia 1",(O41*R41)&lt;2000),(O41*R41), IF(N41="contributo Fascia 2",(O41*R41)&lt;1500),(O41*R41), IF(N41="ISEE non ammissibile",(O41*R41)=0),0, IF(N41="alloggio non assegnabile", (O41*R41)=0),0, IF(N41="contributo non applicabile",(O41*R41)=0),0)</f>
        <v>0</v>
      </c>
      <c r="U41" s="78" cm="1">
        <f t="array" ref="U41">_xlfn.IFS(AND(N41="contributo Fascia 1",(Q41*R41)&gt;2000), 2000-T41, IF(N41="contributo Fascia 2",(Q41*R41)&gt;1500), 1500-T41, IF(N41="contributo Fascia 1",(Q41*R41)&lt;2000),2000-(Q41*R41), IF(N41="contributo Fascia 2",(Q41*R41)&lt;1500),1500-(Q41*R41), IF(N41="ISEE non ammissibile",(Q41*R41)=0),0, IF(N41="alloggio non assegnabile", (Q41*R41)=0),0, IF(N41="contributo non applicabile",(Q41*R41)=0),0)</f>
        <v>0</v>
      </c>
      <c r="V41" s="80">
        <v>0</v>
      </c>
      <c r="W41" s="53" t="e" cm="1">
        <f t="array" ref="W41">_xlfn.IFS(AND(V41&gt;9360, V41&lt;=20000), "FASCIA 1",IF(V41&gt;20000, V41&lt;=35000), "FASCIA 2")</f>
        <v>#N/A</v>
      </c>
      <c r="X41" s="5">
        <v>0</v>
      </c>
      <c r="Y41" s="54" t="str">
        <f t="shared" si="5"/>
        <v>ND</v>
      </c>
      <c r="Z41" s="62" t="e" cm="1">
        <f t="array" ref="Z41">_xlfn.IFS(IF(W41="FASCIA 1", Y41&lt;=15%), "contributo non applicabile", IF(W41="FASCIA 2", Y41&lt;=20%), "contributo non applicabile", IF(W41="FASCIA 1", Y41 &gt;15%), "contributo Fascia 1", IF(W41="FASCIA 2", Y41&gt;20%), "contributo Fascia 2", IF(W41="ISEE non ammissibile",X41&gt;=0), "ISEE non ammissibile")</f>
        <v>#N/A</v>
      </c>
      <c r="AA41" s="63" t="e">
        <f t="shared" si="6"/>
        <v>#N/A</v>
      </c>
      <c r="AB41" s="51" t="e">
        <f t="shared" si="7"/>
        <v>#N/A</v>
      </c>
      <c r="AC41" s="21">
        <v>0</v>
      </c>
      <c r="AD41" s="2">
        <v>0</v>
      </c>
      <c r="AE41" s="55">
        <f t="shared" si="8"/>
        <v>0</v>
      </c>
      <c r="AF41" s="56" t="e" cm="1">
        <f t="array" ref="AF41">_xlfn.IFS(AND(Z41="contributo Fascia 1",(AA41*AD41)&gt;=2000), 2000, IF(Z41="contributo Fascia 2",(AA41*AD41)&gt;=1500), 1500, IF(Z41="contributo Fascia 1",(AA41*AD41)&lt;2000),(AA41*AD41), IF(Z41="contributo Fascia 2",(AA41*AD41)&lt;1500),(AA41*AD41), IF(Z41="ISEE non ammissibile",(AA41*AD41)=0),0, IF(Z41="alloggio non assegnabile", (AA41*AD41)=0),0, IF(Z41="contributo non applicabile",(AA41*AD41)=0),0)</f>
        <v>#N/A</v>
      </c>
      <c r="AG41" s="78" t="e" cm="1">
        <f t="array" ref="AG41">_xlfn.IFS(AND(Z41="contributo Fascia 1",(AC41*AD41)&gt;2000), 2000-AF41, IF(Z41="contributo Fascia 2",(AC41*AD41)&gt;1500), 1500-AF41, IF(Z41="contributo Fascia 1",(AC41*AD41)&lt;2000),2000-(AC41*AD41), IF(Z41="contributo Fascia 2",(AC41*AD41)&lt;1500),1500-(AC41*AD41), IF(Z41="ISEE non ammissibile",(AC41*AD41)=0),0, IF(Z41="alloggio non assegnabile", (AC41*AD41)=0),0, IF(Z41="contributo non applicabile",(AC41*AD41)=0),0)</f>
        <v>#N/A</v>
      </c>
      <c r="AH41" s="81">
        <v>0</v>
      </c>
      <c r="AI41" s="53" t="e" cm="1">
        <f t="array" ref="AI41">_xlfn.IFS(AND(AH41&gt;9360, AH41&lt;=20000), "FASCIA 1",IF(AH41&gt;20000, AH41&lt;=35000), "FASCIA 2")</f>
        <v>#N/A</v>
      </c>
      <c r="AJ41" s="5">
        <v>0</v>
      </c>
      <c r="AK41" s="54" t="str">
        <f t="shared" si="9"/>
        <v>ND</v>
      </c>
      <c r="AL41" s="62" t="e" cm="1">
        <f t="array" ref="AL41">_xlfn.IFS(IF(AI41="FASCIA 1", AK41&lt;=15%), "contributo non applicabile", IF(AI41="FASCIA 2", AK41&lt;=20%), "contributo non applicabile", IF(AI41="FASCIA 1", AK41 &gt;15%), "contributo Fascia 1", IF(AI41="FASCIA 2", AK41&gt;20%), "contributo Fascia 2", IF(AI41="ISEE non ammissibile",AJ41&gt;=0), "ISEE non ammissibile")</f>
        <v>#N/A</v>
      </c>
      <c r="AM41" s="51" t="e">
        <f t="shared" si="10"/>
        <v>#N/A</v>
      </c>
      <c r="AN41" s="51" t="e">
        <f t="shared" si="11"/>
        <v>#N/A</v>
      </c>
      <c r="AO41" s="21">
        <v>0</v>
      </c>
      <c r="AP41" s="2">
        <v>0</v>
      </c>
      <c r="AQ41" s="55">
        <f t="shared" si="42"/>
        <v>0</v>
      </c>
      <c r="AR41" s="56" t="e" cm="1">
        <f t="array" ref="AR41">_xlfn.IFS(AND(AL41="contributo Fascia 1",(AM41*AP41)&gt;=2000), 2000, IF(AL41="contributo Fascia 2",(AM41*AP41)&gt;=1500), 1500, IF(AL41="contributo Fascia 1",(AM41*AP41)&lt;2000),(AM41*AP41), IF(AL41="contributo Fascia 2",(AM41*AP41)&lt;1500),(AM41*AP41), IF(AL41="ISEE non ammissibile",(AM41*AP41)=0),0, IF(AL41="alloggio non assegnabile", (AM41*AP41)=0),0, IF(AL41="contributo non applicabile",(AM41*AP41)=0),0)</f>
        <v>#N/A</v>
      </c>
      <c r="AS41" s="78" t="e" cm="1">
        <f t="array" ref="AS41">_xlfn.IFS(AND(AL41="contributo Fascia 1",(AO41*AP41)&gt;2000), 2000-AR41, IF(AL41="contributo Fascia 2",(AO41*AP41)&gt;1500), 1500-AR41, IF(AL41="contributo Fascia 1",(AO41*AP41)&lt;2000),2000-(AO41*AP41), IF(AL41="contributo Fascia 2",(AO41*AP41)&lt;1500),1500-(AO41*AP41), IF(AL41="ISEE non ammissibile",(AO41*AP41)=0),0, IF(AL41="alloggio non assegnabile", (AO41*AP41)=0),0, IF(AL41="contributo non applicabile",(AO41*AP41)=0),0)</f>
        <v>#N/A</v>
      </c>
      <c r="AT41" s="80">
        <v>0</v>
      </c>
      <c r="AU41" s="53" t="e" cm="1">
        <f t="array" ref="AU41">_xlfn.IFS(AND(AT41&gt;9360, AT41&lt;=20000), "FASCIA 1",IF(AT41&gt;20000, AT41&lt;=35000), "FASCIA 2")</f>
        <v>#N/A</v>
      </c>
      <c r="AV41" s="5">
        <v>0</v>
      </c>
      <c r="AW41" s="54" t="str">
        <f t="shared" si="13"/>
        <v>ND</v>
      </c>
      <c r="AX41" s="62" t="e" cm="1">
        <f t="array" ref="AX41">_xlfn.IFS(IF(AU41="FASCIA 1", AW41&lt;=15%), "contributo non applicabile", IF(AU41="FASCIA 2", AW41&lt;=20%), "contributo non applicabile", IF(AU41="FASCIA 1", AW41 &gt;15%), "contributo Fascia 1", IF(AU41="FASCIA 2", AW41&gt;20%), "contributo Fascia 2", IF(AU41="ISEE non ammissibile",AV41&gt;=0), "ISEE non ammissibile")</f>
        <v>#N/A</v>
      </c>
      <c r="AY41" s="63" t="e">
        <f t="shared" si="14"/>
        <v>#N/A</v>
      </c>
      <c r="AZ41" s="51" t="e">
        <f t="shared" si="15"/>
        <v>#N/A</v>
      </c>
      <c r="BA41" s="21">
        <v>0</v>
      </c>
      <c r="BB41" s="2">
        <v>0</v>
      </c>
      <c r="BC41" s="55">
        <f t="shared" si="43"/>
        <v>0</v>
      </c>
      <c r="BD41" s="56" t="e" cm="1">
        <f t="array" ref="BD41">_xlfn.IFS(AND(AX41="contributo Fascia 1",(AY41*BB41)&gt;=2000), 2000, IF(AX41="contributo Fascia 2",(AY41*BB41)&gt;=1500), 1500, IF(AX41="contributo Fascia 1",(AY41*BB41)&lt;2000),(AY41*BB41), IF(AX41="contributo Fascia 2",(AY41*BB41)&lt;1500),(AY41*BB41), IF(AX41="ISEE non ammissibile",(AY41*BB41)=0),0, IF(AX41="alloggio non assegnabile", (AY41*BB41)=0),0, IF(AX41="contributo non applicabile",(AY41*BB41)=0),0)</f>
        <v>#N/A</v>
      </c>
      <c r="BE41" s="78" t="e" cm="1">
        <f t="array" ref="BE41">_xlfn.IFS(AND(AX41="contributo Fascia 1",(BA41*BB41)&gt;2000), 2000-BD41, IF(AX41="contributo Fascia 2",(BA41*BB41)&gt;1500), 1500-BD41, IF(AX41="contributo Fascia 1",(BA41*BB41)&lt;2000),2000-(BA41*BB41), IF(AX41="contributo Fascia 2",(BA41*BB41)&lt;1500),1500-(BA41*BB41), IF(AX41="ISEE non ammissibile",(BA41*BB41)=0),0, IF(AX41="alloggio non assegnabile", (BA41*BB41)=0),0, IF(AX41="contributo non applicabile",(BA41*BB41)=0),0)</f>
        <v>#N/A</v>
      </c>
      <c r="BF41" s="81">
        <v>0</v>
      </c>
      <c r="BG41" s="53" t="e" cm="1">
        <f t="array" ref="BG41">_xlfn.IFS(AND(BF41&gt;9360, BF41&lt;=20000), "FASCIA 1",IF(BF41&gt;20000, BF41&lt;=35000), "FASCIA 2")</f>
        <v>#N/A</v>
      </c>
      <c r="BH41" s="5">
        <v>0</v>
      </c>
      <c r="BI41" s="54" t="str">
        <f t="shared" si="17"/>
        <v>ND</v>
      </c>
      <c r="BJ41" s="62" t="e" cm="1">
        <f t="array" ref="BJ41">_xlfn.IFS(IF(BG41="FASCIA 1", BI41&lt;=15%), "contributo non applicabile", IF(BG41="FASCIA 2", BI41&lt;=20%), "contributo non applicabile", IF(BG41="FASCIA 1", BI41 &gt;15%), "contributo Fascia 1", IF(BG41="FASCIA 2", BI41&gt;20%), "contributo Fascia 2", IF(BG41="ISEE non ammissibile",BH41&gt;=0), "ISEE non ammissibile")</f>
        <v>#N/A</v>
      </c>
      <c r="BK41" s="63" t="e">
        <f t="shared" si="18"/>
        <v>#N/A</v>
      </c>
      <c r="BL41" s="51" t="e">
        <f t="shared" si="19"/>
        <v>#N/A</v>
      </c>
      <c r="BM41" s="21">
        <v>0</v>
      </c>
      <c r="BN41" s="2">
        <v>0</v>
      </c>
      <c r="BO41" s="55">
        <f t="shared" si="44"/>
        <v>0</v>
      </c>
      <c r="BP41" s="56" t="e" cm="1">
        <f t="array" ref="BP41">_xlfn.IFS(AND(BJ41="contributo Fascia 1",(BK41*BN41)&gt;=2000), 2000, IF(BJ41="contributo Fascia 2",(BK41*BN41)&gt;=1500), 1500, IF(BJ41="contributo Fascia 1",(BK41*BN41)&lt;2000),(BK41*BN41), IF(BJ41="contributo Fascia 2",(BK41*BN41)&lt;1500),(BK41*BN41), IF(BJ41="ISEE non ammissibile",(BK41*BN41)=0),0, IF(BJ41="alloggio non assegnabile", (BK41*BN41)=0),0, IF(BJ41="contributo non applicabile",(BK41*BN41)=0),0)</f>
        <v>#N/A</v>
      </c>
      <c r="BQ41" s="78" t="e" cm="1">
        <f t="array" ref="BQ41">_xlfn.IFS(AND(BJ41="contributo Fascia 1",(BM41*BN41)&gt;2000), 2000-BP41, IF(BJ41="contributo Fascia 2",(BM41*BN41)&gt;1500), 1500-BP41, IF(BJ41="contributo Fascia 1",(BM41*BN41)&lt;2000),2000-(BM41*BN41), IF(BJ41="contributo Fascia 2",(BM41*BN41)&lt;1500),1500-(BM41*BN41), IF(BJ41="ISEE non ammissibile",(BM41*BN41)=0),0, IF(BJ41="alloggio non assegnabile", (BM41*BN41)=0),0, IF(BJ41="contributo non applicabile",(BM41*BN41)=0),0)</f>
        <v>#N/A</v>
      </c>
      <c r="BR41" s="80">
        <v>0</v>
      </c>
      <c r="BS41" s="53" t="e" cm="1">
        <f t="array" ref="BS41">_xlfn.IFS(AND(BR41&gt;9360, BR41&lt;=20000), "FASCIA 1",IF(BR41&gt;20000, BR41&lt;=35000), "FASCIA 2")</f>
        <v>#N/A</v>
      </c>
      <c r="BT41" s="5">
        <v>0</v>
      </c>
      <c r="BU41" s="54" t="str">
        <f t="shared" si="21"/>
        <v>ND</v>
      </c>
      <c r="BV41" s="62" t="e" cm="1">
        <f t="array" ref="BV41">_xlfn.IFS(IF(BS41="FASCIA 1", BU41&lt;=15%), "contributo non applicabile", IF(BS41="FASCIA 2", BU41&lt;=20%), "contributo non applicabile", IF(BS41="FASCIA 1", BU41 &gt;15%), "contributo Fascia 1", IF(BS41="FASCIA 2", BU41&gt;20%), "contributo Fascia 2", IF(BS41="ISEE non ammissibile",BT41&gt;=0), "ISEE non ammissibile")</f>
        <v>#N/A</v>
      </c>
      <c r="BW41" s="63" t="e">
        <f t="shared" si="22"/>
        <v>#N/A</v>
      </c>
      <c r="BX41" s="51" t="e">
        <f t="shared" si="23"/>
        <v>#N/A</v>
      </c>
      <c r="BY41" s="21">
        <v>0</v>
      </c>
      <c r="BZ41" s="2">
        <v>0</v>
      </c>
      <c r="CA41" s="55">
        <f t="shared" si="45"/>
        <v>0</v>
      </c>
      <c r="CB41" s="56" t="e" cm="1">
        <f t="array" ref="CB41">_xlfn.IFS(AND(BV41="contributo Fascia 1",(BW41*BZ41)&gt;=2000), 2000, IF(BV41="contributo Fascia 2",(BW41*BZ41)&gt;=1500), 1500, IF(BV41="contributo Fascia 1",(BW41*BZ41)&lt;2000),(BW41*BZ41), IF(BV41="contributo Fascia 2",(BW41*BZ41)&lt;1500),(BW41*BZ41), IF(BV41="ISEE non ammissibile",(BW41*BZ41)=0),0, IF(BV41="alloggio non assegnabile", (BW41*BZ41)=0),0, IF(BV41="contributo non applicabile",(BW41*BZ41)=0),0)</f>
        <v>#N/A</v>
      </c>
      <c r="CC41" s="78" t="e" cm="1">
        <f t="array" ref="CC41">_xlfn.IFS(AND(BV41="contributo Fascia 1",(BY41*BZ41)&gt;2000), 2000-CB41, IF(BV41="contributo Fascia 2",(BY41*BZ41)&gt;1500), 1500-CB41, IF(BV41="contributo Fascia 1",(BY41*BZ41)&lt;2000),2000-(BY41*BZ41), IF(BV41="contributo Fascia 2",(BY41*BZ41)&lt;1500),1500-(BY41*BZ41), IF(BV41="ISEE non ammissibile",(BY41*BZ41)=0),0, IF(BV41="alloggio non assegnabile", (BY41*BZ41)=0),0, IF(BV41="contributo non applicabile",(BY41*BZ41)=0),0)</f>
        <v>#N/A</v>
      </c>
      <c r="CD41" s="81">
        <v>0</v>
      </c>
      <c r="CE41" s="53" t="e" cm="1">
        <f t="array" ref="CE41">_xlfn.IFS(AND(CD41&gt;9360, CD41&lt;=20000), "FASCIA 1",IF(CD41&gt;20000, CD41&lt;=35000), "FASCIA 2")</f>
        <v>#N/A</v>
      </c>
      <c r="CF41" s="5">
        <v>0</v>
      </c>
      <c r="CG41" s="54" t="str">
        <f t="shared" si="25"/>
        <v>ND</v>
      </c>
      <c r="CH41" s="62" t="e" cm="1">
        <f t="array" ref="CH41">_xlfn.IFS(IF(CE41="FASCIA 1", CG41&lt;=15%), "contributo non applicabile", IF(CE41="FASCIA 2", CG41&lt;=20%), "contributo non applicabile", IF(CE41="FASCIA 1", CG41 &gt;15%), "contributo Fascia 1", IF(CE41="FASCIA 2", CG41&gt;20%), "contributo Fascia 2", IF(CE41="ISEE non ammissibile",CF41&gt;=0), "ISEE non ammissibile")</f>
        <v>#N/A</v>
      </c>
      <c r="CI41" s="63" t="e">
        <f t="shared" si="26"/>
        <v>#N/A</v>
      </c>
      <c r="CJ41" s="51" t="e">
        <f t="shared" si="27"/>
        <v>#N/A</v>
      </c>
      <c r="CK41" s="21">
        <v>0</v>
      </c>
      <c r="CL41" s="2">
        <v>0</v>
      </c>
      <c r="CM41" s="55">
        <f t="shared" si="46"/>
        <v>0</v>
      </c>
      <c r="CN41" s="56" t="e" cm="1">
        <f t="array" ref="CN41">_xlfn.IFS(AND(CH41="contributo Fascia 1",(CI41*CL41)&gt;=2000), 2000, IF(CH41="contributo Fascia 2",(CI41*CL41)&gt;=1500), 1500, IF(CH41="contributo Fascia 1",(CI41*CL41)&lt;2000),(CI41*CL41), IF(CH41="contributo Fascia 2",(CI41*CL41)&lt;1500),(CI41*CL41), IF(CH41="ISEE non ammissibile",(CI41*CL41)=0),0, IF(CH41="alloggio non assegnabile", (CI41*CL41)=0),0, IF(CH41="contributo non applicabile",(CI41*CL41)=0),0)</f>
        <v>#N/A</v>
      </c>
      <c r="CO41" s="78" t="e" cm="1">
        <f t="array" ref="CO41">_xlfn.IFS(AND(CH41="contributo Fascia 1",(CK41*CL41)&gt;2000), 2000-CN41, IF(CH41="contributo Fascia 2",(CK41*CL41)&gt;1500), 1500-CN41, IF(CH41="contributo Fascia 1",(CK41*CL41)&lt;2000),2000-(CK41*CL41), IF(CH41="contributo Fascia 2",(CK41*CL41)&lt;1500),1500-(CK41*CL41), IF(CH41="ISEE non ammissibile",(CK41*CL41)=0),0, IF(CH41="alloggio non assegnabile", (CK41*CL41)=0),0, IF(CH41="contributo non applicabile",(CK41*CL41)=0),0)</f>
        <v>#N/A</v>
      </c>
    </row>
    <row r="42" spans="1:93" x14ac:dyDescent="0.25">
      <c r="A42" s="65"/>
      <c r="B42" s="5">
        <v>0</v>
      </c>
      <c r="C42" s="92">
        <v>0</v>
      </c>
      <c r="D42" s="2"/>
      <c r="E42" s="2"/>
      <c r="F42" s="2"/>
      <c r="G42" s="2"/>
      <c r="H42" s="2"/>
      <c r="I42" s="74"/>
      <c r="J42" s="80">
        <v>0</v>
      </c>
      <c r="K42" s="53" t="str" cm="1">
        <f t="array" ref="K42">_xlfn.IFS(AND(J42&gt;9360, J42&lt;=20000), "FASCIA 1",IF(J42&gt;20000, J42&lt;=35000), "FASCIA 2", OR(J42&lt;=9360, J42&gt;35000), "ISEE non ammissibile")</f>
        <v>ISEE non ammissibile</v>
      </c>
      <c r="L42" s="5">
        <v>0</v>
      </c>
      <c r="M42" s="54" t="str">
        <f t="shared" si="1"/>
        <v>ND</v>
      </c>
      <c r="N42" s="62" t="str" cm="1">
        <f t="array" ref="N42">_xlfn.IFS(AND(K42="FASCIA 1",M42&gt;30%), "alloggio non assegnabile", IF(K42="FASCIA 2",M42&gt;40%), "alloggio non assegnabile", IF(K42="FASCIA 1", M42&lt;=15%), "contributo non applicabile", IF(K42="FASCIA 2", M42&lt;=20%), "contributo non applicabile", IF(K42="FASCIA 1", M42 &gt;15%), "contributo Fascia 1", IF(K42="FASCIA 2", M42&gt;20%), "contributo Fascia 2", IF(K42="ISEE non ammissibile",L42&gt;=0), "ISEE non ammissibile")</f>
        <v>ISEE non ammissibile</v>
      </c>
      <c r="O42" s="63">
        <f t="shared" si="2"/>
        <v>0</v>
      </c>
      <c r="P42" s="51" t="str">
        <f t="shared" si="3"/>
        <v>verificato</v>
      </c>
      <c r="Q42" s="21">
        <v>0</v>
      </c>
      <c r="R42" s="2">
        <v>0</v>
      </c>
      <c r="S42" s="55">
        <f t="shared" si="41"/>
        <v>0</v>
      </c>
      <c r="T42" s="56" cm="1">
        <f t="array" ref="T42">_xlfn.IFS(AND(N42="contributo Fascia 1",(O42*R42)&gt;=2000), 2000, IF(N42="contributo Fascia 2",(O42*R42)&gt;=1500), 1500, IF(N42="contributo Fascia 1",(O42*R42)&lt;2000),(O42*R42), IF(N42="contributo Fascia 2",(O42*R42)&lt;1500),(O42*R42), IF(N42="ISEE non ammissibile",(O42*R42)=0),0, IF(N42="alloggio non assegnabile", (O42*R42)=0),0, IF(N42="contributo non applicabile",(O42*R42)=0),0)</f>
        <v>0</v>
      </c>
      <c r="U42" s="78" cm="1">
        <f t="array" ref="U42">_xlfn.IFS(AND(N42="contributo Fascia 1",(Q42*R42)&gt;2000), 2000-T42, IF(N42="contributo Fascia 2",(Q42*R42)&gt;1500), 1500-T42, IF(N42="contributo Fascia 1",(Q42*R42)&lt;2000),2000-(Q42*R42), IF(N42="contributo Fascia 2",(Q42*R42)&lt;1500),1500-(Q42*R42), IF(N42="ISEE non ammissibile",(Q42*R42)=0),0, IF(N42="alloggio non assegnabile", (Q42*R42)=0),0, IF(N42="contributo non applicabile",(Q42*R42)=0),0)</f>
        <v>0</v>
      </c>
      <c r="V42" s="80">
        <v>0</v>
      </c>
      <c r="W42" s="53" t="e" cm="1">
        <f t="array" ref="W42">_xlfn.IFS(AND(V42&gt;9360, V42&lt;=20000), "FASCIA 1",IF(V42&gt;20000, V42&lt;=35000), "FASCIA 2")</f>
        <v>#N/A</v>
      </c>
      <c r="X42" s="5">
        <v>0</v>
      </c>
      <c r="Y42" s="54" t="str">
        <f t="shared" si="5"/>
        <v>ND</v>
      </c>
      <c r="Z42" s="62" t="e" cm="1">
        <f t="array" ref="Z42">_xlfn.IFS(IF(W42="FASCIA 1", Y42&lt;=15%), "contributo non applicabile", IF(W42="FASCIA 2", Y42&lt;=20%), "contributo non applicabile", IF(W42="FASCIA 1", Y42 &gt;15%), "contributo Fascia 1", IF(W42="FASCIA 2", Y42&gt;20%), "contributo Fascia 2", IF(W42="ISEE non ammissibile",X42&gt;=0), "ISEE non ammissibile")</f>
        <v>#N/A</v>
      </c>
      <c r="AA42" s="63" t="e">
        <f t="shared" si="6"/>
        <v>#N/A</v>
      </c>
      <c r="AB42" s="51" t="e">
        <f t="shared" si="7"/>
        <v>#N/A</v>
      </c>
      <c r="AC42" s="21">
        <v>0</v>
      </c>
      <c r="AD42" s="2">
        <v>0</v>
      </c>
      <c r="AE42" s="55">
        <f t="shared" si="8"/>
        <v>0</v>
      </c>
      <c r="AF42" s="56" t="e" cm="1">
        <f t="array" ref="AF42">_xlfn.IFS(AND(Z42="contributo Fascia 1",(AA42*AD42)&gt;=2000), 2000, IF(Z42="contributo Fascia 2",(AA42*AD42)&gt;=1500), 1500, IF(Z42="contributo Fascia 1",(AA42*AD42)&lt;2000),(AA42*AD42), IF(Z42="contributo Fascia 2",(AA42*AD42)&lt;1500),(AA42*AD42), IF(Z42="ISEE non ammissibile",(AA42*AD42)=0),0, IF(Z42="alloggio non assegnabile", (AA42*AD42)=0),0, IF(Z42="contributo non applicabile",(AA42*AD42)=0),0)</f>
        <v>#N/A</v>
      </c>
      <c r="AG42" s="78" t="e" cm="1">
        <f t="array" ref="AG42">_xlfn.IFS(AND(Z42="contributo Fascia 1",(AC42*AD42)&gt;2000), 2000-AF42, IF(Z42="contributo Fascia 2",(AC42*AD42)&gt;1500), 1500-AF42, IF(Z42="contributo Fascia 1",(AC42*AD42)&lt;2000),2000-(AC42*AD42), IF(Z42="contributo Fascia 2",(AC42*AD42)&lt;1500),1500-(AC42*AD42), IF(Z42="ISEE non ammissibile",(AC42*AD42)=0),0, IF(Z42="alloggio non assegnabile", (AC42*AD42)=0),0, IF(Z42="contributo non applicabile",(AC42*AD42)=0),0)</f>
        <v>#N/A</v>
      </c>
      <c r="AH42" s="81">
        <v>0</v>
      </c>
      <c r="AI42" s="53" t="e" cm="1">
        <f t="array" ref="AI42">_xlfn.IFS(AND(AH42&gt;9360, AH42&lt;=20000), "FASCIA 1",IF(AH42&gt;20000, AH42&lt;=35000), "FASCIA 2")</f>
        <v>#N/A</v>
      </c>
      <c r="AJ42" s="5">
        <v>0</v>
      </c>
      <c r="AK42" s="54" t="str">
        <f t="shared" si="9"/>
        <v>ND</v>
      </c>
      <c r="AL42" s="62" t="e" cm="1">
        <f t="array" ref="AL42">_xlfn.IFS(IF(AI42="FASCIA 1", AK42&lt;=15%), "contributo non applicabile", IF(AI42="FASCIA 2", AK42&lt;=20%), "contributo non applicabile", IF(AI42="FASCIA 1", AK42 &gt;15%), "contributo Fascia 1", IF(AI42="FASCIA 2", AK42&gt;20%), "contributo Fascia 2", IF(AI42="ISEE non ammissibile",AJ42&gt;=0), "ISEE non ammissibile")</f>
        <v>#N/A</v>
      </c>
      <c r="AM42" s="51" t="e">
        <f t="shared" si="10"/>
        <v>#N/A</v>
      </c>
      <c r="AN42" s="51" t="e">
        <f t="shared" si="11"/>
        <v>#N/A</v>
      </c>
      <c r="AO42" s="21">
        <v>0</v>
      </c>
      <c r="AP42" s="2">
        <v>0</v>
      </c>
      <c r="AQ42" s="55">
        <f t="shared" si="42"/>
        <v>0</v>
      </c>
      <c r="AR42" s="56" t="e" cm="1">
        <f t="array" ref="AR42">_xlfn.IFS(AND(AL42="contributo Fascia 1",(AM42*AP42)&gt;=2000), 2000, IF(AL42="contributo Fascia 2",(AM42*AP42)&gt;=1500), 1500, IF(AL42="contributo Fascia 1",(AM42*AP42)&lt;2000),(AM42*AP42), IF(AL42="contributo Fascia 2",(AM42*AP42)&lt;1500),(AM42*AP42), IF(AL42="ISEE non ammissibile",(AM42*AP42)=0),0, IF(AL42="alloggio non assegnabile", (AM42*AP42)=0),0, IF(AL42="contributo non applicabile",(AM42*AP42)=0),0)</f>
        <v>#N/A</v>
      </c>
      <c r="AS42" s="78" t="e" cm="1">
        <f t="array" ref="AS42">_xlfn.IFS(AND(AL42="contributo Fascia 1",(AO42*AP42)&gt;2000), 2000-AR42, IF(AL42="contributo Fascia 2",(AO42*AP42)&gt;1500), 1500-AR42, IF(AL42="contributo Fascia 1",(AO42*AP42)&lt;2000),2000-(AO42*AP42), IF(AL42="contributo Fascia 2",(AO42*AP42)&lt;1500),1500-(AO42*AP42), IF(AL42="ISEE non ammissibile",(AO42*AP42)=0),0, IF(AL42="alloggio non assegnabile", (AO42*AP42)=0),0, IF(AL42="contributo non applicabile",(AO42*AP42)=0),0)</f>
        <v>#N/A</v>
      </c>
      <c r="AT42" s="80">
        <v>0</v>
      </c>
      <c r="AU42" s="53" t="e" cm="1">
        <f t="array" ref="AU42">_xlfn.IFS(AND(AT42&gt;9360, AT42&lt;=20000), "FASCIA 1",IF(AT42&gt;20000, AT42&lt;=35000), "FASCIA 2")</f>
        <v>#N/A</v>
      </c>
      <c r="AV42" s="5">
        <v>0</v>
      </c>
      <c r="AW42" s="54" t="str">
        <f t="shared" si="13"/>
        <v>ND</v>
      </c>
      <c r="AX42" s="62" t="e" cm="1">
        <f t="array" ref="AX42">_xlfn.IFS(IF(AU42="FASCIA 1", AW42&lt;=15%), "contributo non applicabile", IF(AU42="FASCIA 2", AW42&lt;=20%), "contributo non applicabile", IF(AU42="FASCIA 1", AW42 &gt;15%), "contributo Fascia 1", IF(AU42="FASCIA 2", AW42&gt;20%), "contributo Fascia 2", IF(AU42="ISEE non ammissibile",AV42&gt;=0), "ISEE non ammissibile")</f>
        <v>#N/A</v>
      </c>
      <c r="AY42" s="63" t="e">
        <f t="shared" si="14"/>
        <v>#N/A</v>
      </c>
      <c r="AZ42" s="51" t="e">
        <f t="shared" si="15"/>
        <v>#N/A</v>
      </c>
      <c r="BA42" s="21">
        <v>0</v>
      </c>
      <c r="BB42" s="2">
        <v>0</v>
      </c>
      <c r="BC42" s="55">
        <f t="shared" si="43"/>
        <v>0</v>
      </c>
      <c r="BD42" s="56" t="e" cm="1">
        <f t="array" ref="BD42">_xlfn.IFS(AND(AX42="contributo Fascia 1",(AY42*BB42)&gt;=2000), 2000, IF(AX42="contributo Fascia 2",(AY42*BB42)&gt;=1500), 1500, IF(AX42="contributo Fascia 1",(AY42*BB42)&lt;2000),(AY42*BB42), IF(AX42="contributo Fascia 2",(AY42*BB42)&lt;1500),(AY42*BB42), IF(AX42="ISEE non ammissibile",(AY42*BB42)=0),0, IF(AX42="alloggio non assegnabile", (AY42*BB42)=0),0, IF(AX42="contributo non applicabile",(AY42*BB42)=0),0)</f>
        <v>#N/A</v>
      </c>
      <c r="BE42" s="78" t="e" cm="1">
        <f t="array" ref="BE42">_xlfn.IFS(AND(AX42="contributo Fascia 1",(BA42*BB42)&gt;2000), 2000-BD42, IF(AX42="contributo Fascia 2",(BA42*BB42)&gt;1500), 1500-BD42, IF(AX42="contributo Fascia 1",(BA42*BB42)&lt;2000),2000-(BA42*BB42), IF(AX42="contributo Fascia 2",(BA42*BB42)&lt;1500),1500-(BA42*BB42), IF(AX42="ISEE non ammissibile",(BA42*BB42)=0),0, IF(AX42="alloggio non assegnabile", (BA42*BB42)=0),0, IF(AX42="contributo non applicabile",(BA42*BB42)=0),0)</f>
        <v>#N/A</v>
      </c>
      <c r="BF42" s="81">
        <v>0</v>
      </c>
      <c r="BG42" s="53" t="e" cm="1">
        <f t="array" ref="BG42">_xlfn.IFS(AND(BF42&gt;9360, BF42&lt;=20000), "FASCIA 1",IF(BF42&gt;20000, BF42&lt;=35000), "FASCIA 2")</f>
        <v>#N/A</v>
      </c>
      <c r="BH42" s="5">
        <v>0</v>
      </c>
      <c r="BI42" s="54" t="str">
        <f t="shared" si="17"/>
        <v>ND</v>
      </c>
      <c r="BJ42" s="62" t="e" cm="1">
        <f t="array" ref="BJ42">_xlfn.IFS(IF(BG42="FASCIA 1", BI42&lt;=15%), "contributo non applicabile", IF(BG42="FASCIA 2", BI42&lt;=20%), "contributo non applicabile", IF(BG42="FASCIA 1", BI42 &gt;15%), "contributo Fascia 1", IF(BG42="FASCIA 2", BI42&gt;20%), "contributo Fascia 2", IF(BG42="ISEE non ammissibile",BH42&gt;=0), "ISEE non ammissibile")</f>
        <v>#N/A</v>
      </c>
      <c r="BK42" s="63" t="e">
        <f t="shared" si="18"/>
        <v>#N/A</v>
      </c>
      <c r="BL42" s="51" t="e">
        <f t="shared" si="19"/>
        <v>#N/A</v>
      </c>
      <c r="BM42" s="21">
        <v>0</v>
      </c>
      <c r="BN42" s="2">
        <v>0</v>
      </c>
      <c r="BO42" s="55">
        <f t="shared" si="44"/>
        <v>0</v>
      </c>
      <c r="BP42" s="56" t="e" cm="1">
        <f t="array" ref="BP42">_xlfn.IFS(AND(BJ42="contributo Fascia 1",(BK42*BN42)&gt;=2000), 2000, IF(BJ42="contributo Fascia 2",(BK42*BN42)&gt;=1500), 1500, IF(BJ42="contributo Fascia 1",(BK42*BN42)&lt;2000),(BK42*BN42), IF(BJ42="contributo Fascia 2",(BK42*BN42)&lt;1500),(BK42*BN42), IF(BJ42="ISEE non ammissibile",(BK42*BN42)=0),0, IF(BJ42="alloggio non assegnabile", (BK42*BN42)=0),0, IF(BJ42="contributo non applicabile",(BK42*BN42)=0),0)</f>
        <v>#N/A</v>
      </c>
      <c r="BQ42" s="78" t="e" cm="1">
        <f t="array" ref="BQ42">_xlfn.IFS(AND(BJ42="contributo Fascia 1",(BM42*BN42)&gt;2000), 2000-BP42, IF(BJ42="contributo Fascia 2",(BM42*BN42)&gt;1500), 1500-BP42, IF(BJ42="contributo Fascia 1",(BM42*BN42)&lt;2000),2000-(BM42*BN42), IF(BJ42="contributo Fascia 2",(BM42*BN42)&lt;1500),1500-(BM42*BN42), IF(BJ42="ISEE non ammissibile",(BM42*BN42)=0),0, IF(BJ42="alloggio non assegnabile", (BM42*BN42)=0),0, IF(BJ42="contributo non applicabile",(BM42*BN42)=0),0)</f>
        <v>#N/A</v>
      </c>
      <c r="BR42" s="80">
        <v>0</v>
      </c>
      <c r="BS42" s="53" t="e" cm="1">
        <f t="array" ref="BS42">_xlfn.IFS(AND(BR42&gt;9360, BR42&lt;=20000), "FASCIA 1",IF(BR42&gt;20000, BR42&lt;=35000), "FASCIA 2")</f>
        <v>#N/A</v>
      </c>
      <c r="BT42" s="5">
        <v>0</v>
      </c>
      <c r="BU42" s="54" t="str">
        <f t="shared" si="21"/>
        <v>ND</v>
      </c>
      <c r="BV42" s="62" t="e" cm="1">
        <f t="array" ref="BV42">_xlfn.IFS(IF(BS42="FASCIA 1", BU42&lt;=15%), "contributo non applicabile", IF(BS42="FASCIA 2", BU42&lt;=20%), "contributo non applicabile", IF(BS42="FASCIA 1", BU42 &gt;15%), "contributo Fascia 1", IF(BS42="FASCIA 2", BU42&gt;20%), "contributo Fascia 2", IF(BS42="ISEE non ammissibile",BT42&gt;=0), "ISEE non ammissibile")</f>
        <v>#N/A</v>
      </c>
      <c r="BW42" s="63" t="e">
        <f t="shared" si="22"/>
        <v>#N/A</v>
      </c>
      <c r="BX42" s="51" t="e">
        <f t="shared" si="23"/>
        <v>#N/A</v>
      </c>
      <c r="BY42" s="21">
        <v>0</v>
      </c>
      <c r="BZ42" s="2">
        <v>0</v>
      </c>
      <c r="CA42" s="55">
        <f t="shared" si="45"/>
        <v>0</v>
      </c>
      <c r="CB42" s="56" t="e" cm="1">
        <f t="array" ref="CB42">_xlfn.IFS(AND(BV42="contributo Fascia 1",(BW42*BZ42)&gt;=2000), 2000, IF(BV42="contributo Fascia 2",(BW42*BZ42)&gt;=1500), 1500, IF(BV42="contributo Fascia 1",(BW42*BZ42)&lt;2000),(BW42*BZ42), IF(BV42="contributo Fascia 2",(BW42*BZ42)&lt;1500),(BW42*BZ42), IF(BV42="ISEE non ammissibile",(BW42*BZ42)=0),0, IF(BV42="alloggio non assegnabile", (BW42*BZ42)=0),0, IF(BV42="contributo non applicabile",(BW42*BZ42)=0),0)</f>
        <v>#N/A</v>
      </c>
      <c r="CC42" s="78" t="e" cm="1">
        <f t="array" ref="CC42">_xlfn.IFS(AND(BV42="contributo Fascia 1",(BY42*BZ42)&gt;2000), 2000-CB42, IF(BV42="contributo Fascia 2",(BY42*BZ42)&gt;1500), 1500-CB42, IF(BV42="contributo Fascia 1",(BY42*BZ42)&lt;2000),2000-(BY42*BZ42), IF(BV42="contributo Fascia 2",(BY42*BZ42)&lt;1500),1500-(BY42*BZ42), IF(BV42="ISEE non ammissibile",(BY42*BZ42)=0),0, IF(BV42="alloggio non assegnabile", (BY42*BZ42)=0),0, IF(BV42="contributo non applicabile",(BY42*BZ42)=0),0)</f>
        <v>#N/A</v>
      </c>
      <c r="CD42" s="81">
        <v>0</v>
      </c>
      <c r="CE42" s="53" t="e" cm="1">
        <f t="array" ref="CE42">_xlfn.IFS(AND(CD42&gt;9360, CD42&lt;=20000), "FASCIA 1",IF(CD42&gt;20000, CD42&lt;=35000), "FASCIA 2")</f>
        <v>#N/A</v>
      </c>
      <c r="CF42" s="5">
        <v>0</v>
      </c>
      <c r="CG42" s="54" t="str">
        <f t="shared" si="25"/>
        <v>ND</v>
      </c>
      <c r="CH42" s="62" t="e" cm="1">
        <f t="array" ref="CH42">_xlfn.IFS(IF(CE42="FASCIA 1", CG42&lt;=15%), "contributo non applicabile", IF(CE42="FASCIA 2", CG42&lt;=20%), "contributo non applicabile", IF(CE42="FASCIA 1", CG42 &gt;15%), "contributo Fascia 1", IF(CE42="FASCIA 2", CG42&gt;20%), "contributo Fascia 2", IF(CE42="ISEE non ammissibile",CF42&gt;=0), "ISEE non ammissibile")</f>
        <v>#N/A</v>
      </c>
      <c r="CI42" s="63" t="e">
        <f t="shared" si="26"/>
        <v>#N/A</v>
      </c>
      <c r="CJ42" s="51" t="e">
        <f t="shared" si="27"/>
        <v>#N/A</v>
      </c>
      <c r="CK42" s="21">
        <v>0</v>
      </c>
      <c r="CL42" s="2">
        <v>0</v>
      </c>
      <c r="CM42" s="55">
        <f t="shared" si="46"/>
        <v>0</v>
      </c>
      <c r="CN42" s="56" t="e" cm="1">
        <f t="array" ref="CN42">_xlfn.IFS(AND(CH42="contributo Fascia 1",(CI42*CL42)&gt;=2000), 2000, IF(CH42="contributo Fascia 2",(CI42*CL42)&gt;=1500), 1500, IF(CH42="contributo Fascia 1",(CI42*CL42)&lt;2000),(CI42*CL42), IF(CH42="contributo Fascia 2",(CI42*CL42)&lt;1500),(CI42*CL42), IF(CH42="ISEE non ammissibile",(CI42*CL42)=0),0, IF(CH42="alloggio non assegnabile", (CI42*CL42)=0),0, IF(CH42="contributo non applicabile",(CI42*CL42)=0),0)</f>
        <v>#N/A</v>
      </c>
      <c r="CO42" s="78" t="e" cm="1">
        <f t="array" ref="CO42">_xlfn.IFS(AND(CH42="contributo Fascia 1",(CK42*CL42)&gt;2000), 2000-CN42, IF(CH42="contributo Fascia 2",(CK42*CL42)&gt;1500), 1500-CN42, IF(CH42="contributo Fascia 1",(CK42*CL42)&lt;2000),2000-(CK42*CL42), IF(CH42="contributo Fascia 2",(CK42*CL42)&lt;1500),1500-(CK42*CL42), IF(CH42="ISEE non ammissibile",(CK42*CL42)=0),0, IF(CH42="alloggio non assegnabile", (CK42*CL42)=0),0, IF(CH42="contributo non applicabile",(CK42*CL42)=0),0)</f>
        <v>#N/A</v>
      </c>
    </row>
    <row r="43" spans="1:93" x14ac:dyDescent="0.25">
      <c r="A43" s="65"/>
      <c r="B43" s="5">
        <v>0</v>
      </c>
      <c r="C43" s="92">
        <v>0</v>
      </c>
      <c r="D43" s="2"/>
      <c r="E43" s="2"/>
      <c r="F43" s="2"/>
      <c r="G43" s="2"/>
      <c r="H43" s="2"/>
      <c r="I43" s="74"/>
      <c r="J43" s="80">
        <v>0</v>
      </c>
      <c r="K43" s="53" t="str" cm="1">
        <f t="array" ref="K43">_xlfn.IFS(AND(J43&gt;9360, J43&lt;=20000), "FASCIA 1",IF(J43&gt;20000, J43&lt;=35000), "FASCIA 2", OR(J43&lt;=9360, J43&gt;35000), "ISEE non ammissibile")</f>
        <v>ISEE non ammissibile</v>
      </c>
      <c r="L43" s="5">
        <v>0</v>
      </c>
      <c r="M43" s="54" t="str">
        <f t="shared" si="1"/>
        <v>ND</v>
      </c>
      <c r="N43" s="62" t="str" cm="1">
        <f t="array" ref="N43">_xlfn.IFS(AND(K43="FASCIA 1",M43&gt;30%), "alloggio non assegnabile", IF(K43="FASCIA 2",M43&gt;40%), "alloggio non assegnabile", IF(K43="FASCIA 1", M43&lt;=15%), "contributo non applicabile", IF(K43="FASCIA 2", M43&lt;=20%), "contributo non applicabile", IF(K43="FASCIA 1", M43 &gt;15%), "contributo Fascia 1", IF(K43="FASCIA 2", M43&gt;20%), "contributo Fascia 2", IF(K43="ISEE non ammissibile",L43&gt;=0), "ISEE non ammissibile")</f>
        <v>ISEE non ammissibile</v>
      </c>
      <c r="O43" s="63">
        <f t="shared" si="2"/>
        <v>0</v>
      </c>
      <c r="P43" s="51" t="str">
        <f t="shared" si="3"/>
        <v>verificato</v>
      </c>
      <c r="Q43" s="21">
        <v>0</v>
      </c>
      <c r="R43" s="2">
        <v>0</v>
      </c>
      <c r="S43" s="55">
        <f t="shared" si="41"/>
        <v>0</v>
      </c>
      <c r="T43" s="56" cm="1">
        <f t="array" ref="T43">_xlfn.IFS(AND(N43="contributo Fascia 1",(O43*R43)&gt;=2000), 2000, IF(N43="contributo Fascia 2",(O43*R43)&gt;=1500), 1500, IF(N43="contributo Fascia 1",(O43*R43)&lt;2000),(O43*R43), IF(N43="contributo Fascia 2",(O43*R43)&lt;1500),(O43*R43), IF(N43="ISEE non ammissibile",(O43*R43)=0),0, IF(N43="alloggio non assegnabile", (O43*R43)=0),0, IF(N43="contributo non applicabile",(O43*R43)=0),0)</f>
        <v>0</v>
      </c>
      <c r="U43" s="78" cm="1">
        <f t="array" ref="U43">_xlfn.IFS(AND(N43="contributo Fascia 1",(Q43*R43)&gt;2000), 2000-T43, IF(N43="contributo Fascia 2",(Q43*R43)&gt;1500), 1500-T43, IF(N43="contributo Fascia 1",(Q43*R43)&lt;2000),2000-(Q43*R43), IF(N43="contributo Fascia 2",(Q43*R43)&lt;1500),1500-(Q43*R43), IF(N43="ISEE non ammissibile",(Q43*R43)=0),0, IF(N43="alloggio non assegnabile", (Q43*R43)=0),0, IF(N43="contributo non applicabile",(Q43*R43)=0),0)</f>
        <v>0</v>
      </c>
      <c r="V43" s="80">
        <v>0</v>
      </c>
      <c r="W43" s="53" t="e" cm="1">
        <f t="array" ref="W43">_xlfn.IFS(AND(V43&gt;9360, V43&lt;=20000), "FASCIA 1",IF(V43&gt;20000, V43&lt;=35000), "FASCIA 2")</f>
        <v>#N/A</v>
      </c>
      <c r="X43" s="5">
        <v>0</v>
      </c>
      <c r="Y43" s="54" t="str">
        <f t="shared" si="5"/>
        <v>ND</v>
      </c>
      <c r="Z43" s="62" t="e" cm="1">
        <f t="array" ref="Z43">_xlfn.IFS(IF(W43="FASCIA 1", Y43&lt;=15%), "contributo non applicabile", IF(W43="FASCIA 2", Y43&lt;=20%), "contributo non applicabile", IF(W43="FASCIA 1", Y43 &gt;15%), "contributo Fascia 1", IF(W43="FASCIA 2", Y43&gt;20%), "contributo Fascia 2", IF(W43="ISEE non ammissibile",X43&gt;=0), "ISEE non ammissibile")</f>
        <v>#N/A</v>
      </c>
      <c r="AA43" s="63" t="e">
        <f t="shared" si="6"/>
        <v>#N/A</v>
      </c>
      <c r="AB43" s="51" t="e">
        <f t="shared" si="7"/>
        <v>#N/A</v>
      </c>
      <c r="AC43" s="21">
        <v>0</v>
      </c>
      <c r="AD43" s="2">
        <v>0</v>
      </c>
      <c r="AE43" s="55">
        <f t="shared" si="8"/>
        <v>0</v>
      </c>
      <c r="AF43" s="56" t="e" cm="1">
        <f t="array" ref="AF43">_xlfn.IFS(AND(Z43="contributo Fascia 1",(AA43*AD43)&gt;=2000), 2000, IF(Z43="contributo Fascia 2",(AA43*AD43)&gt;=1500), 1500, IF(Z43="contributo Fascia 1",(AA43*AD43)&lt;2000),(AA43*AD43), IF(Z43="contributo Fascia 2",(AA43*AD43)&lt;1500),(AA43*AD43), IF(Z43="ISEE non ammissibile",(AA43*AD43)=0),0, IF(Z43="alloggio non assegnabile", (AA43*AD43)=0),0, IF(Z43="contributo non applicabile",(AA43*AD43)=0),0)</f>
        <v>#N/A</v>
      </c>
      <c r="AG43" s="78" t="e" cm="1">
        <f t="array" ref="AG43">_xlfn.IFS(AND(Z43="contributo Fascia 1",(AC43*AD43)&gt;2000), 2000-AF43, IF(Z43="contributo Fascia 2",(AC43*AD43)&gt;1500), 1500-AF43, IF(Z43="contributo Fascia 1",(AC43*AD43)&lt;2000),2000-(AC43*AD43), IF(Z43="contributo Fascia 2",(AC43*AD43)&lt;1500),1500-(AC43*AD43), IF(Z43="ISEE non ammissibile",(AC43*AD43)=0),0, IF(Z43="alloggio non assegnabile", (AC43*AD43)=0),0, IF(Z43="contributo non applicabile",(AC43*AD43)=0),0)</f>
        <v>#N/A</v>
      </c>
      <c r="AH43" s="81">
        <v>0</v>
      </c>
      <c r="AI43" s="53" t="e" cm="1">
        <f t="array" ref="AI43">_xlfn.IFS(AND(AH43&gt;9360, AH43&lt;=20000), "FASCIA 1",IF(AH43&gt;20000, AH43&lt;=35000), "FASCIA 2")</f>
        <v>#N/A</v>
      </c>
      <c r="AJ43" s="5">
        <v>0</v>
      </c>
      <c r="AK43" s="54" t="str">
        <f t="shared" si="9"/>
        <v>ND</v>
      </c>
      <c r="AL43" s="62" t="e" cm="1">
        <f t="array" ref="AL43">_xlfn.IFS(IF(AI43="FASCIA 1", AK43&lt;=15%), "contributo non applicabile", IF(AI43="FASCIA 2", AK43&lt;=20%), "contributo non applicabile", IF(AI43="FASCIA 1", AK43 &gt;15%), "contributo Fascia 1", IF(AI43="FASCIA 2", AK43&gt;20%), "contributo Fascia 2", IF(AI43="ISEE non ammissibile",AJ43&gt;=0), "ISEE non ammissibile")</f>
        <v>#N/A</v>
      </c>
      <c r="AM43" s="51" t="e">
        <f t="shared" si="10"/>
        <v>#N/A</v>
      </c>
      <c r="AN43" s="51" t="e">
        <f t="shared" si="11"/>
        <v>#N/A</v>
      </c>
      <c r="AO43" s="21">
        <v>0</v>
      </c>
      <c r="AP43" s="2">
        <v>0</v>
      </c>
      <c r="AQ43" s="55">
        <f t="shared" si="42"/>
        <v>0</v>
      </c>
      <c r="AR43" s="56" t="e" cm="1">
        <f t="array" ref="AR43">_xlfn.IFS(AND(AL43="contributo Fascia 1",(AM43*AP43)&gt;=2000), 2000, IF(AL43="contributo Fascia 2",(AM43*AP43)&gt;=1500), 1500, IF(AL43="contributo Fascia 1",(AM43*AP43)&lt;2000),(AM43*AP43), IF(AL43="contributo Fascia 2",(AM43*AP43)&lt;1500),(AM43*AP43), IF(AL43="ISEE non ammissibile",(AM43*AP43)=0),0, IF(AL43="alloggio non assegnabile", (AM43*AP43)=0),0, IF(AL43="contributo non applicabile",(AM43*AP43)=0),0)</f>
        <v>#N/A</v>
      </c>
      <c r="AS43" s="78" t="e" cm="1">
        <f t="array" ref="AS43">_xlfn.IFS(AND(AL43="contributo Fascia 1",(AO43*AP43)&gt;2000), 2000-AR43, IF(AL43="contributo Fascia 2",(AO43*AP43)&gt;1500), 1500-AR43, IF(AL43="contributo Fascia 1",(AO43*AP43)&lt;2000),2000-(AO43*AP43), IF(AL43="contributo Fascia 2",(AO43*AP43)&lt;1500),1500-(AO43*AP43), IF(AL43="ISEE non ammissibile",(AO43*AP43)=0),0, IF(AL43="alloggio non assegnabile", (AO43*AP43)=0),0, IF(AL43="contributo non applicabile",(AO43*AP43)=0),0)</f>
        <v>#N/A</v>
      </c>
      <c r="AT43" s="80">
        <v>0</v>
      </c>
      <c r="AU43" s="53" t="e" cm="1">
        <f t="array" ref="AU43">_xlfn.IFS(AND(AT43&gt;9360, AT43&lt;=20000), "FASCIA 1",IF(AT43&gt;20000, AT43&lt;=35000), "FASCIA 2")</f>
        <v>#N/A</v>
      </c>
      <c r="AV43" s="5">
        <v>0</v>
      </c>
      <c r="AW43" s="54" t="str">
        <f t="shared" si="13"/>
        <v>ND</v>
      </c>
      <c r="AX43" s="62" t="e" cm="1">
        <f t="array" ref="AX43">_xlfn.IFS(IF(AU43="FASCIA 1", AW43&lt;=15%), "contributo non applicabile", IF(AU43="FASCIA 2", AW43&lt;=20%), "contributo non applicabile", IF(AU43="FASCIA 1", AW43 &gt;15%), "contributo Fascia 1", IF(AU43="FASCIA 2", AW43&gt;20%), "contributo Fascia 2", IF(AU43="ISEE non ammissibile",AV43&gt;=0), "ISEE non ammissibile")</f>
        <v>#N/A</v>
      </c>
      <c r="AY43" s="63" t="e">
        <f t="shared" si="14"/>
        <v>#N/A</v>
      </c>
      <c r="AZ43" s="51" t="e">
        <f t="shared" si="15"/>
        <v>#N/A</v>
      </c>
      <c r="BA43" s="21">
        <v>0</v>
      </c>
      <c r="BB43" s="2">
        <v>0</v>
      </c>
      <c r="BC43" s="55">
        <f t="shared" si="43"/>
        <v>0</v>
      </c>
      <c r="BD43" s="56" t="e" cm="1">
        <f t="array" ref="BD43">_xlfn.IFS(AND(AX43="contributo Fascia 1",(AY43*BB43)&gt;=2000), 2000, IF(AX43="contributo Fascia 2",(AY43*BB43)&gt;=1500), 1500, IF(AX43="contributo Fascia 1",(AY43*BB43)&lt;2000),(AY43*BB43), IF(AX43="contributo Fascia 2",(AY43*BB43)&lt;1500),(AY43*BB43), IF(AX43="ISEE non ammissibile",(AY43*BB43)=0),0, IF(AX43="alloggio non assegnabile", (AY43*BB43)=0),0, IF(AX43="contributo non applicabile",(AY43*BB43)=0),0)</f>
        <v>#N/A</v>
      </c>
      <c r="BE43" s="78" t="e" cm="1">
        <f t="array" ref="BE43">_xlfn.IFS(AND(AX43="contributo Fascia 1",(BA43*BB43)&gt;2000), 2000-BD43, IF(AX43="contributo Fascia 2",(BA43*BB43)&gt;1500), 1500-BD43, IF(AX43="contributo Fascia 1",(BA43*BB43)&lt;2000),2000-(BA43*BB43), IF(AX43="contributo Fascia 2",(BA43*BB43)&lt;1500),1500-(BA43*BB43), IF(AX43="ISEE non ammissibile",(BA43*BB43)=0),0, IF(AX43="alloggio non assegnabile", (BA43*BB43)=0),0, IF(AX43="contributo non applicabile",(BA43*BB43)=0),0)</f>
        <v>#N/A</v>
      </c>
      <c r="BF43" s="81">
        <v>0</v>
      </c>
      <c r="BG43" s="53" t="e" cm="1">
        <f t="array" ref="BG43">_xlfn.IFS(AND(BF43&gt;9360, BF43&lt;=20000), "FASCIA 1",IF(BF43&gt;20000, BF43&lt;=35000), "FASCIA 2")</f>
        <v>#N/A</v>
      </c>
      <c r="BH43" s="5">
        <v>0</v>
      </c>
      <c r="BI43" s="54" t="str">
        <f t="shared" si="17"/>
        <v>ND</v>
      </c>
      <c r="BJ43" s="62" t="e" cm="1">
        <f t="array" ref="BJ43">_xlfn.IFS(IF(BG43="FASCIA 1", BI43&lt;=15%), "contributo non applicabile", IF(BG43="FASCIA 2", BI43&lt;=20%), "contributo non applicabile", IF(BG43="FASCIA 1", BI43 &gt;15%), "contributo Fascia 1", IF(BG43="FASCIA 2", BI43&gt;20%), "contributo Fascia 2", IF(BG43="ISEE non ammissibile",BH43&gt;=0), "ISEE non ammissibile")</f>
        <v>#N/A</v>
      </c>
      <c r="BK43" s="63" t="e">
        <f t="shared" si="18"/>
        <v>#N/A</v>
      </c>
      <c r="BL43" s="51" t="e">
        <f t="shared" si="19"/>
        <v>#N/A</v>
      </c>
      <c r="BM43" s="21">
        <v>0</v>
      </c>
      <c r="BN43" s="2">
        <v>0</v>
      </c>
      <c r="BO43" s="55">
        <f t="shared" si="44"/>
        <v>0</v>
      </c>
      <c r="BP43" s="56" t="e" cm="1">
        <f t="array" ref="BP43">_xlfn.IFS(AND(BJ43="contributo Fascia 1",(BK43*BN43)&gt;=2000), 2000, IF(BJ43="contributo Fascia 2",(BK43*BN43)&gt;=1500), 1500, IF(BJ43="contributo Fascia 1",(BK43*BN43)&lt;2000),(BK43*BN43), IF(BJ43="contributo Fascia 2",(BK43*BN43)&lt;1500),(BK43*BN43), IF(BJ43="ISEE non ammissibile",(BK43*BN43)=0),0, IF(BJ43="alloggio non assegnabile", (BK43*BN43)=0),0, IF(BJ43="contributo non applicabile",(BK43*BN43)=0),0)</f>
        <v>#N/A</v>
      </c>
      <c r="BQ43" s="78" t="e" cm="1">
        <f t="array" ref="BQ43">_xlfn.IFS(AND(BJ43="contributo Fascia 1",(BM43*BN43)&gt;2000), 2000-BP43, IF(BJ43="contributo Fascia 2",(BM43*BN43)&gt;1500), 1500-BP43, IF(BJ43="contributo Fascia 1",(BM43*BN43)&lt;2000),2000-(BM43*BN43), IF(BJ43="contributo Fascia 2",(BM43*BN43)&lt;1500),1500-(BM43*BN43), IF(BJ43="ISEE non ammissibile",(BM43*BN43)=0),0, IF(BJ43="alloggio non assegnabile", (BM43*BN43)=0),0, IF(BJ43="contributo non applicabile",(BM43*BN43)=0),0)</f>
        <v>#N/A</v>
      </c>
      <c r="BR43" s="80">
        <v>0</v>
      </c>
      <c r="BS43" s="53" t="e" cm="1">
        <f t="array" ref="BS43">_xlfn.IFS(AND(BR43&gt;9360, BR43&lt;=20000), "FASCIA 1",IF(BR43&gt;20000, BR43&lt;=35000), "FASCIA 2")</f>
        <v>#N/A</v>
      </c>
      <c r="BT43" s="5">
        <v>0</v>
      </c>
      <c r="BU43" s="54" t="str">
        <f t="shared" si="21"/>
        <v>ND</v>
      </c>
      <c r="BV43" s="62" t="e" cm="1">
        <f t="array" ref="BV43">_xlfn.IFS(IF(BS43="FASCIA 1", BU43&lt;=15%), "contributo non applicabile", IF(BS43="FASCIA 2", BU43&lt;=20%), "contributo non applicabile", IF(BS43="FASCIA 1", BU43 &gt;15%), "contributo Fascia 1", IF(BS43="FASCIA 2", BU43&gt;20%), "contributo Fascia 2", IF(BS43="ISEE non ammissibile",BT43&gt;=0), "ISEE non ammissibile")</f>
        <v>#N/A</v>
      </c>
      <c r="BW43" s="63" t="e">
        <f t="shared" si="22"/>
        <v>#N/A</v>
      </c>
      <c r="BX43" s="51" t="e">
        <f t="shared" si="23"/>
        <v>#N/A</v>
      </c>
      <c r="BY43" s="21">
        <v>0</v>
      </c>
      <c r="BZ43" s="2">
        <v>0</v>
      </c>
      <c r="CA43" s="55">
        <f t="shared" si="45"/>
        <v>0</v>
      </c>
      <c r="CB43" s="56" t="e" cm="1">
        <f t="array" ref="CB43">_xlfn.IFS(AND(BV43="contributo Fascia 1",(BW43*BZ43)&gt;=2000), 2000, IF(BV43="contributo Fascia 2",(BW43*BZ43)&gt;=1500), 1500, IF(BV43="contributo Fascia 1",(BW43*BZ43)&lt;2000),(BW43*BZ43), IF(BV43="contributo Fascia 2",(BW43*BZ43)&lt;1500),(BW43*BZ43), IF(BV43="ISEE non ammissibile",(BW43*BZ43)=0),0, IF(BV43="alloggio non assegnabile", (BW43*BZ43)=0),0, IF(BV43="contributo non applicabile",(BW43*BZ43)=0),0)</f>
        <v>#N/A</v>
      </c>
      <c r="CC43" s="78" t="e" cm="1">
        <f t="array" ref="CC43">_xlfn.IFS(AND(BV43="contributo Fascia 1",(BY43*BZ43)&gt;2000), 2000-CB43, IF(BV43="contributo Fascia 2",(BY43*BZ43)&gt;1500), 1500-CB43, IF(BV43="contributo Fascia 1",(BY43*BZ43)&lt;2000),2000-(BY43*BZ43), IF(BV43="contributo Fascia 2",(BY43*BZ43)&lt;1500),1500-(BY43*BZ43), IF(BV43="ISEE non ammissibile",(BY43*BZ43)=0),0, IF(BV43="alloggio non assegnabile", (BY43*BZ43)=0),0, IF(BV43="contributo non applicabile",(BY43*BZ43)=0),0)</f>
        <v>#N/A</v>
      </c>
      <c r="CD43" s="81">
        <v>0</v>
      </c>
      <c r="CE43" s="53" t="e" cm="1">
        <f t="array" ref="CE43">_xlfn.IFS(AND(CD43&gt;9360, CD43&lt;=20000), "FASCIA 1",IF(CD43&gt;20000, CD43&lt;=35000), "FASCIA 2")</f>
        <v>#N/A</v>
      </c>
      <c r="CF43" s="5">
        <v>0</v>
      </c>
      <c r="CG43" s="54" t="str">
        <f t="shared" si="25"/>
        <v>ND</v>
      </c>
      <c r="CH43" s="62" t="e" cm="1">
        <f t="array" ref="CH43">_xlfn.IFS(IF(CE43="FASCIA 1", CG43&lt;=15%), "contributo non applicabile", IF(CE43="FASCIA 2", CG43&lt;=20%), "contributo non applicabile", IF(CE43="FASCIA 1", CG43 &gt;15%), "contributo Fascia 1", IF(CE43="FASCIA 2", CG43&gt;20%), "contributo Fascia 2", IF(CE43="ISEE non ammissibile",CF43&gt;=0), "ISEE non ammissibile")</f>
        <v>#N/A</v>
      </c>
      <c r="CI43" s="63" t="e">
        <f t="shared" si="26"/>
        <v>#N/A</v>
      </c>
      <c r="CJ43" s="51" t="e">
        <f t="shared" si="27"/>
        <v>#N/A</v>
      </c>
      <c r="CK43" s="21">
        <v>0</v>
      </c>
      <c r="CL43" s="2">
        <v>0</v>
      </c>
      <c r="CM43" s="55">
        <f t="shared" si="46"/>
        <v>0</v>
      </c>
      <c r="CN43" s="56" t="e" cm="1">
        <f t="array" ref="CN43">_xlfn.IFS(AND(CH43="contributo Fascia 1",(CI43*CL43)&gt;=2000), 2000, IF(CH43="contributo Fascia 2",(CI43*CL43)&gt;=1500), 1500, IF(CH43="contributo Fascia 1",(CI43*CL43)&lt;2000),(CI43*CL43), IF(CH43="contributo Fascia 2",(CI43*CL43)&lt;1500),(CI43*CL43), IF(CH43="ISEE non ammissibile",(CI43*CL43)=0),0, IF(CH43="alloggio non assegnabile", (CI43*CL43)=0),0, IF(CH43="contributo non applicabile",(CI43*CL43)=0),0)</f>
        <v>#N/A</v>
      </c>
      <c r="CO43" s="78" t="e" cm="1">
        <f t="array" ref="CO43">_xlfn.IFS(AND(CH43="contributo Fascia 1",(CK43*CL43)&gt;2000), 2000-CN43, IF(CH43="contributo Fascia 2",(CK43*CL43)&gt;1500), 1500-CN43, IF(CH43="contributo Fascia 1",(CK43*CL43)&lt;2000),2000-(CK43*CL43), IF(CH43="contributo Fascia 2",(CK43*CL43)&lt;1500),1500-(CK43*CL43), IF(CH43="ISEE non ammissibile",(CK43*CL43)=0),0, IF(CH43="alloggio non assegnabile", (CK43*CL43)=0),0, IF(CH43="contributo non applicabile",(CK43*CL43)=0),0)</f>
        <v>#N/A</v>
      </c>
    </row>
    <row r="44" spans="1:93" x14ac:dyDescent="0.25">
      <c r="A44" s="65"/>
      <c r="B44" s="5">
        <v>0</v>
      </c>
      <c r="C44" s="92">
        <v>0</v>
      </c>
      <c r="D44" s="2"/>
      <c r="E44" s="2"/>
      <c r="F44" s="2"/>
      <c r="G44" s="2"/>
      <c r="H44" s="2"/>
      <c r="I44" s="74"/>
      <c r="J44" s="80">
        <v>0</v>
      </c>
      <c r="K44" s="53" t="str" cm="1">
        <f t="array" ref="K44">_xlfn.IFS(AND(J44&gt;9360, J44&lt;=20000), "FASCIA 1",IF(J44&gt;20000, J44&lt;=35000), "FASCIA 2", OR(J44&lt;=9360, J44&gt;35000), "ISEE non ammissibile")</f>
        <v>ISEE non ammissibile</v>
      </c>
      <c r="L44" s="5">
        <v>0</v>
      </c>
      <c r="M44" s="54" t="str">
        <f t="shared" si="1"/>
        <v>ND</v>
      </c>
      <c r="N44" s="62" t="str" cm="1">
        <f t="array" ref="N44">_xlfn.IFS(AND(K44="FASCIA 1",M44&gt;30%), "alloggio non assegnabile", IF(K44="FASCIA 2",M44&gt;40%), "alloggio non assegnabile", IF(K44="FASCIA 1", M44&lt;=15%), "contributo non applicabile", IF(K44="FASCIA 2", M44&lt;=20%), "contributo non applicabile", IF(K44="FASCIA 1", M44 &gt;15%), "contributo Fascia 1", IF(K44="FASCIA 2", M44&gt;20%), "contributo Fascia 2", IF(K44="ISEE non ammissibile",L44&gt;=0), "ISEE non ammissibile")</f>
        <v>ISEE non ammissibile</v>
      </c>
      <c r="O44" s="63">
        <f t="shared" si="2"/>
        <v>0</v>
      </c>
      <c r="P44" s="51" t="str">
        <f t="shared" si="3"/>
        <v>verificato</v>
      </c>
      <c r="Q44" s="21">
        <v>0</v>
      </c>
      <c r="R44" s="2">
        <v>0</v>
      </c>
      <c r="S44" s="55">
        <f t="shared" si="41"/>
        <v>0</v>
      </c>
      <c r="T44" s="56" cm="1">
        <f t="array" ref="T44">_xlfn.IFS(AND(N44="contributo Fascia 1",(O44*R44)&gt;=2000), 2000, IF(N44="contributo Fascia 2",(O44*R44)&gt;=1500), 1500, IF(N44="contributo Fascia 1",(O44*R44)&lt;2000),(O44*R44), IF(N44="contributo Fascia 2",(O44*R44)&lt;1500),(O44*R44), IF(N44="ISEE non ammissibile",(O44*R44)=0),0, IF(N44="alloggio non assegnabile", (O44*R44)=0),0, IF(N44="contributo non applicabile",(O44*R44)=0),0)</f>
        <v>0</v>
      </c>
      <c r="U44" s="78" cm="1">
        <f t="array" ref="U44">_xlfn.IFS(AND(N44="contributo Fascia 1",(Q44*R44)&gt;2000), 2000-T44, IF(N44="contributo Fascia 2",(Q44*R44)&gt;1500), 1500-T44, IF(N44="contributo Fascia 1",(Q44*R44)&lt;2000),2000-(Q44*R44), IF(N44="contributo Fascia 2",(Q44*R44)&lt;1500),1500-(Q44*R44), IF(N44="ISEE non ammissibile",(Q44*R44)=0),0, IF(N44="alloggio non assegnabile", (Q44*R44)=0),0, IF(N44="contributo non applicabile",(Q44*R44)=0),0)</f>
        <v>0</v>
      </c>
      <c r="V44" s="80">
        <v>0</v>
      </c>
      <c r="W44" s="53" t="e" cm="1">
        <f t="array" ref="W44">_xlfn.IFS(AND(V44&gt;9360, V44&lt;=20000), "FASCIA 1",IF(V44&gt;20000, V44&lt;=35000), "FASCIA 2")</f>
        <v>#N/A</v>
      </c>
      <c r="X44" s="5">
        <v>0</v>
      </c>
      <c r="Y44" s="54" t="str">
        <f t="shared" si="5"/>
        <v>ND</v>
      </c>
      <c r="Z44" s="62" t="e" cm="1">
        <f t="array" ref="Z44">_xlfn.IFS(IF(W44="FASCIA 1", Y44&lt;=15%), "contributo non applicabile", IF(W44="FASCIA 2", Y44&lt;=20%), "contributo non applicabile", IF(W44="FASCIA 1", Y44 &gt;15%), "contributo Fascia 1", IF(W44="FASCIA 2", Y44&gt;20%), "contributo Fascia 2", IF(W44="ISEE non ammissibile",X44&gt;=0), "ISEE non ammissibile")</f>
        <v>#N/A</v>
      </c>
      <c r="AA44" s="63" t="e">
        <f t="shared" si="6"/>
        <v>#N/A</v>
      </c>
      <c r="AB44" s="51" t="e">
        <f t="shared" si="7"/>
        <v>#N/A</v>
      </c>
      <c r="AC44" s="21">
        <v>0</v>
      </c>
      <c r="AD44" s="2">
        <v>0</v>
      </c>
      <c r="AE44" s="55">
        <f t="shared" si="8"/>
        <v>0</v>
      </c>
      <c r="AF44" s="56" t="e" cm="1">
        <f t="array" ref="AF44">_xlfn.IFS(AND(Z44="contributo Fascia 1",(AA44*AD44)&gt;=2000), 2000, IF(Z44="contributo Fascia 2",(AA44*AD44)&gt;=1500), 1500, IF(Z44="contributo Fascia 1",(AA44*AD44)&lt;2000),(AA44*AD44), IF(Z44="contributo Fascia 2",(AA44*AD44)&lt;1500),(AA44*AD44), IF(Z44="ISEE non ammissibile",(AA44*AD44)=0),0, IF(Z44="alloggio non assegnabile", (AA44*AD44)=0),0, IF(Z44="contributo non applicabile",(AA44*AD44)=0),0)</f>
        <v>#N/A</v>
      </c>
      <c r="AG44" s="78" t="e" cm="1">
        <f t="array" ref="AG44">_xlfn.IFS(AND(Z44="contributo Fascia 1",(AC44*AD44)&gt;2000), 2000-AF44, IF(Z44="contributo Fascia 2",(AC44*AD44)&gt;1500), 1500-AF44, IF(Z44="contributo Fascia 1",(AC44*AD44)&lt;2000),2000-(AC44*AD44), IF(Z44="contributo Fascia 2",(AC44*AD44)&lt;1500),1500-(AC44*AD44), IF(Z44="ISEE non ammissibile",(AC44*AD44)=0),0, IF(Z44="alloggio non assegnabile", (AC44*AD44)=0),0, IF(Z44="contributo non applicabile",(AC44*AD44)=0),0)</f>
        <v>#N/A</v>
      </c>
      <c r="AH44" s="81">
        <v>0</v>
      </c>
      <c r="AI44" s="53" t="e" cm="1">
        <f t="array" ref="AI44">_xlfn.IFS(AND(AH44&gt;9360, AH44&lt;=20000), "FASCIA 1",IF(AH44&gt;20000, AH44&lt;=35000), "FASCIA 2")</f>
        <v>#N/A</v>
      </c>
      <c r="AJ44" s="5">
        <v>0</v>
      </c>
      <c r="AK44" s="54" t="str">
        <f t="shared" si="9"/>
        <v>ND</v>
      </c>
      <c r="AL44" s="62" t="e" cm="1">
        <f t="array" ref="AL44">_xlfn.IFS(IF(AI44="FASCIA 1", AK44&lt;=15%), "contributo non applicabile", IF(AI44="FASCIA 2", AK44&lt;=20%), "contributo non applicabile", IF(AI44="FASCIA 1", AK44 &gt;15%), "contributo Fascia 1", IF(AI44="FASCIA 2", AK44&gt;20%), "contributo Fascia 2", IF(AI44="ISEE non ammissibile",AJ44&gt;=0), "ISEE non ammissibile")</f>
        <v>#N/A</v>
      </c>
      <c r="AM44" s="51" t="e">
        <f t="shared" si="10"/>
        <v>#N/A</v>
      </c>
      <c r="AN44" s="51" t="e">
        <f t="shared" si="11"/>
        <v>#N/A</v>
      </c>
      <c r="AO44" s="21">
        <v>0</v>
      </c>
      <c r="AP44" s="2">
        <v>0</v>
      </c>
      <c r="AQ44" s="55">
        <f t="shared" si="42"/>
        <v>0</v>
      </c>
      <c r="AR44" s="56" t="e" cm="1">
        <f t="array" ref="AR44">_xlfn.IFS(AND(AL44="contributo Fascia 1",(AM44*AP44)&gt;=2000), 2000, IF(AL44="contributo Fascia 2",(AM44*AP44)&gt;=1500), 1500, IF(AL44="contributo Fascia 1",(AM44*AP44)&lt;2000),(AM44*AP44), IF(AL44="contributo Fascia 2",(AM44*AP44)&lt;1500),(AM44*AP44), IF(AL44="ISEE non ammissibile",(AM44*AP44)=0),0, IF(AL44="alloggio non assegnabile", (AM44*AP44)=0),0, IF(AL44="contributo non applicabile",(AM44*AP44)=0),0)</f>
        <v>#N/A</v>
      </c>
      <c r="AS44" s="78" t="e" cm="1">
        <f t="array" ref="AS44">_xlfn.IFS(AND(AL44="contributo Fascia 1",(AO44*AP44)&gt;2000), 2000-AR44, IF(AL44="contributo Fascia 2",(AO44*AP44)&gt;1500), 1500-AR44, IF(AL44="contributo Fascia 1",(AO44*AP44)&lt;2000),2000-(AO44*AP44), IF(AL44="contributo Fascia 2",(AO44*AP44)&lt;1500),1500-(AO44*AP44), IF(AL44="ISEE non ammissibile",(AO44*AP44)=0),0, IF(AL44="alloggio non assegnabile", (AO44*AP44)=0),0, IF(AL44="contributo non applicabile",(AO44*AP44)=0),0)</f>
        <v>#N/A</v>
      </c>
      <c r="AT44" s="80">
        <v>0</v>
      </c>
      <c r="AU44" s="53" t="e" cm="1">
        <f t="array" ref="AU44">_xlfn.IFS(AND(AT44&gt;9360, AT44&lt;=20000), "FASCIA 1",IF(AT44&gt;20000, AT44&lt;=35000), "FASCIA 2")</f>
        <v>#N/A</v>
      </c>
      <c r="AV44" s="5">
        <v>0</v>
      </c>
      <c r="AW44" s="54" t="str">
        <f t="shared" si="13"/>
        <v>ND</v>
      </c>
      <c r="AX44" s="62" t="e" cm="1">
        <f t="array" ref="AX44">_xlfn.IFS(IF(AU44="FASCIA 1", AW44&lt;=15%), "contributo non applicabile", IF(AU44="FASCIA 2", AW44&lt;=20%), "contributo non applicabile", IF(AU44="FASCIA 1", AW44 &gt;15%), "contributo Fascia 1", IF(AU44="FASCIA 2", AW44&gt;20%), "contributo Fascia 2", IF(AU44="ISEE non ammissibile",AV44&gt;=0), "ISEE non ammissibile")</f>
        <v>#N/A</v>
      </c>
      <c r="AY44" s="63" t="e">
        <f t="shared" si="14"/>
        <v>#N/A</v>
      </c>
      <c r="AZ44" s="51" t="e">
        <f t="shared" si="15"/>
        <v>#N/A</v>
      </c>
      <c r="BA44" s="21">
        <v>0</v>
      </c>
      <c r="BB44" s="2">
        <v>0</v>
      </c>
      <c r="BC44" s="55">
        <f t="shared" si="43"/>
        <v>0</v>
      </c>
      <c r="BD44" s="56" t="e" cm="1">
        <f t="array" ref="BD44">_xlfn.IFS(AND(AX44="contributo Fascia 1",(AY44*BB44)&gt;=2000), 2000, IF(AX44="contributo Fascia 2",(AY44*BB44)&gt;=1500), 1500, IF(AX44="contributo Fascia 1",(AY44*BB44)&lt;2000),(AY44*BB44), IF(AX44="contributo Fascia 2",(AY44*BB44)&lt;1500),(AY44*BB44), IF(AX44="ISEE non ammissibile",(AY44*BB44)=0),0, IF(AX44="alloggio non assegnabile", (AY44*BB44)=0),0, IF(AX44="contributo non applicabile",(AY44*BB44)=0),0)</f>
        <v>#N/A</v>
      </c>
      <c r="BE44" s="78" t="e" cm="1">
        <f t="array" ref="BE44">_xlfn.IFS(AND(AX44="contributo Fascia 1",(BA44*BB44)&gt;2000), 2000-BD44, IF(AX44="contributo Fascia 2",(BA44*BB44)&gt;1500), 1500-BD44, IF(AX44="contributo Fascia 1",(BA44*BB44)&lt;2000),2000-(BA44*BB44), IF(AX44="contributo Fascia 2",(BA44*BB44)&lt;1500),1500-(BA44*BB44), IF(AX44="ISEE non ammissibile",(BA44*BB44)=0),0, IF(AX44="alloggio non assegnabile", (BA44*BB44)=0),0, IF(AX44="contributo non applicabile",(BA44*BB44)=0),0)</f>
        <v>#N/A</v>
      </c>
      <c r="BF44" s="81">
        <v>0</v>
      </c>
      <c r="BG44" s="53" t="e" cm="1">
        <f t="array" ref="BG44">_xlfn.IFS(AND(BF44&gt;9360, BF44&lt;=20000), "FASCIA 1",IF(BF44&gt;20000, BF44&lt;=35000), "FASCIA 2")</f>
        <v>#N/A</v>
      </c>
      <c r="BH44" s="5">
        <v>0</v>
      </c>
      <c r="BI44" s="54" t="str">
        <f t="shared" si="17"/>
        <v>ND</v>
      </c>
      <c r="BJ44" s="62" t="e" cm="1">
        <f t="array" ref="BJ44">_xlfn.IFS(IF(BG44="FASCIA 1", BI44&lt;=15%), "contributo non applicabile", IF(BG44="FASCIA 2", BI44&lt;=20%), "contributo non applicabile", IF(BG44="FASCIA 1", BI44 &gt;15%), "contributo Fascia 1", IF(BG44="FASCIA 2", BI44&gt;20%), "contributo Fascia 2", IF(BG44="ISEE non ammissibile",BH44&gt;=0), "ISEE non ammissibile")</f>
        <v>#N/A</v>
      </c>
      <c r="BK44" s="63" t="e">
        <f t="shared" si="18"/>
        <v>#N/A</v>
      </c>
      <c r="BL44" s="51" t="e">
        <f t="shared" si="19"/>
        <v>#N/A</v>
      </c>
      <c r="BM44" s="21">
        <v>0</v>
      </c>
      <c r="BN44" s="2">
        <v>0</v>
      </c>
      <c r="BO44" s="55">
        <f t="shared" si="44"/>
        <v>0</v>
      </c>
      <c r="BP44" s="56" t="e" cm="1">
        <f t="array" ref="BP44">_xlfn.IFS(AND(BJ44="contributo Fascia 1",(BK44*BN44)&gt;=2000), 2000, IF(BJ44="contributo Fascia 2",(BK44*BN44)&gt;=1500), 1500, IF(BJ44="contributo Fascia 1",(BK44*BN44)&lt;2000),(BK44*BN44), IF(BJ44="contributo Fascia 2",(BK44*BN44)&lt;1500),(BK44*BN44), IF(BJ44="ISEE non ammissibile",(BK44*BN44)=0),0, IF(BJ44="alloggio non assegnabile", (BK44*BN44)=0),0, IF(BJ44="contributo non applicabile",(BK44*BN44)=0),0)</f>
        <v>#N/A</v>
      </c>
      <c r="BQ44" s="78" t="e" cm="1">
        <f t="array" ref="BQ44">_xlfn.IFS(AND(BJ44="contributo Fascia 1",(BM44*BN44)&gt;2000), 2000-BP44, IF(BJ44="contributo Fascia 2",(BM44*BN44)&gt;1500), 1500-BP44, IF(BJ44="contributo Fascia 1",(BM44*BN44)&lt;2000),2000-(BM44*BN44), IF(BJ44="contributo Fascia 2",(BM44*BN44)&lt;1500),1500-(BM44*BN44), IF(BJ44="ISEE non ammissibile",(BM44*BN44)=0),0, IF(BJ44="alloggio non assegnabile", (BM44*BN44)=0),0, IF(BJ44="contributo non applicabile",(BM44*BN44)=0),0)</f>
        <v>#N/A</v>
      </c>
      <c r="BR44" s="80">
        <v>0</v>
      </c>
      <c r="BS44" s="53" t="e" cm="1">
        <f t="array" ref="BS44">_xlfn.IFS(AND(BR44&gt;9360, BR44&lt;=20000), "FASCIA 1",IF(BR44&gt;20000, BR44&lt;=35000), "FASCIA 2")</f>
        <v>#N/A</v>
      </c>
      <c r="BT44" s="5">
        <v>0</v>
      </c>
      <c r="BU44" s="54" t="str">
        <f t="shared" si="21"/>
        <v>ND</v>
      </c>
      <c r="BV44" s="62" t="e" cm="1">
        <f t="array" ref="BV44">_xlfn.IFS(IF(BS44="FASCIA 1", BU44&lt;=15%), "contributo non applicabile", IF(BS44="FASCIA 2", BU44&lt;=20%), "contributo non applicabile", IF(BS44="FASCIA 1", BU44 &gt;15%), "contributo Fascia 1", IF(BS44="FASCIA 2", BU44&gt;20%), "contributo Fascia 2", IF(BS44="ISEE non ammissibile",BT44&gt;=0), "ISEE non ammissibile")</f>
        <v>#N/A</v>
      </c>
      <c r="BW44" s="63" t="e">
        <f t="shared" si="22"/>
        <v>#N/A</v>
      </c>
      <c r="BX44" s="51" t="e">
        <f t="shared" si="23"/>
        <v>#N/A</v>
      </c>
      <c r="BY44" s="21">
        <v>0</v>
      </c>
      <c r="BZ44" s="2">
        <v>0</v>
      </c>
      <c r="CA44" s="55">
        <f t="shared" si="45"/>
        <v>0</v>
      </c>
      <c r="CB44" s="56" t="e" cm="1">
        <f t="array" ref="CB44">_xlfn.IFS(AND(BV44="contributo Fascia 1",(BW44*BZ44)&gt;=2000), 2000, IF(BV44="contributo Fascia 2",(BW44*BZ44)&gt;=1500), 1500, IF(BV44="contributo Fascia 1",(BW44*BZ44)&lt;2000),(BW44*BZ44), IF(BV44="contributo Fascia 2",(BW44*BZ44)&lt;1500),(BW44*BZ44), IF(BV44="ISEE non ammissibile",(BW44*BZ44)=0),0, IF(BV44="alloggio non assegnabile", (BW44*BZ44)=0),0, IF(BV44="contributo non applicabile",(BW44*BZ44)=0),0)</f>
        <v>#N/A</v>
      </c>
      <c r="CC44" s="78" t="e" cm="1">
        <f t="array" ref="CC44">_xlfn.IFS(AND(BV44="contributo Fascia 1",(BY44*BZ44)&gt;2000), 2000-CB44, IF(BV44="contributo Fascia 2",(BY44*BZ44)&gt;1500), 1500-CB44, IF(BV44="contributo Fascia 1",(BY44*BZ44)&lt;2000),2000-(BY44*BZ44), IF(BV44="contributo Fascia 2",(BY44*BZ44)&lt;1500),1500-(BY44*BZ44), IF(BV44="ISEE non ammissibile",(BY44*BZ44)=0),0, IF(BV44="alloggio non assegnabile", (BY44*BZ44)=0),0, IF(BV44="contributo non applicabile",(BY44*BZ44)=0),0)</f>
        <v>#N/A</v>
      </c>
      <c r="CD44" s="81">
        <v>0</v>
      </c>
      <c r="CE44" s="53" t="e" cm="1">
        <f t="array" ref="CE44">_xlfn.IFS(AND(CD44&gt;9360, CD44&lt;=20000), "FASCIA 1",IF(CD44&gt;20000, CD44&lt;=35000), "FASCIA 2")</f>
        <v>#N/A</v>
      </c>
      <c r="CF44" s="5">
        <v>0</v>
      </c>
      <c r="CG44" s="54" t="str">
        <f t="shared" si="25"/>
        <v>ND</v>
      </c>
      <c r="CH44" s="62" t="e" cm="1">
        <f t="array" ref="CH44">_xlfn.IFS(IF(CE44="FASCIA 1", CG44&lt;=15%), "contributo non applicabile", IF(CE44="FASCIA 2", CG44&lt;=20%), "contributo non applicabile", IF(CE44="FASCIA 1", CG44 &gt;15%), "contributo Fascia 1", IF(CE44="FASCIA 2", CG44&gt;20%), "contributo Fascia 2", IF(CE44="ISEE non ammissibile",CF44&gt;=0), "ISEE non ammissibile")</f>
        <v>#N/A</v>
      </c>
      <c r="CI44" s="63" t="e">
        <f t="shared" si="26"/>
        <v>#N/A</v>
      </c>
      <c r="CJ44" s="51" t="e">
        <f t="shared" si="27"/>
        <v>#N/A</v>
      </c>
      <c r="CK44" s="21">
        <v>0</v>
      </c>
      <c r="CL44" s="2">
        <v>0</v>
      </c>
      <c r="CM44" s="55">
        <f t="shared" si="46"/>
        <v>0</v>
      </c>
      <c r="CN44" s="56" t="e" cm="1">
        <f t="array" ref="CN44">_xlfn.IFS(AND(CH44="contributo Fascia 1",(CI44*CL44)&gt;=2000), 2000, IF(CH44="contributo Fascia 2",(CI44*CL44)&gt;=1500), 1500, IF(CH44="contributo Fascia 1",(CI44*CL44)&lt;2000),(CI44*CL44), IF(CH44="contributo Fascia 2",(CI44*CL44)&lt;1500),(CI44*CL44), IF(CH44="ISEE non ammissibile",(CI44*CL44)=0),0, IF(CH44="alloggio non assegnabile", (CI44*CL44)=0),0, IF(CH44="contributo non applicabile",(CI44*CL44)=0),0)</f>
        <v>#N/A</v>
      </c>
      <c r="CO44" s="78" t="e" cm="1">
        <f t="array" ref="CO44">_xlfn.IFS(AND(CH44="contributo Fascia 1",(CK44*CL44)&gt;2000), 2000-CN44, IF(CH44="contributo Fascia 2",(CK44*CL44)&gt;1500), 1500-CN44, IF(CH44="contributo Fascia 1",(CK44*CL44)&lt;2000),2000-(CK44*CL44), IF(CH44="contributo Fascia 2",(CK44*CL44)&lt;1500),1500-(CK44*CL44), IF(CH44="ISEE non ammissibile",(CK44*CL44)=0),0, IF(CH44="alloggio non assegnabile", (CK44*CL44)=0),0, IF(CH44="contributo non applicabile",(CK44*CL44)=0),0)</f>
        <v>#N/A</v>
      </c>
    </row>
    <row r="45" spans="1:93" x14ac:dyDescent="0.25">
      <c r="A45" s="65"/>
      <c r="B45" s="5">
        <v>0</v>
      </c>
      <c r="C45" s="92">
        <v>0</v>
      </c>
      <c r="D45" s="2"/>
      <c r="E45" s="2"/>
      <c r="F45" s="2"/>
      <c r="G45" s="2"/>
      <c r="H45" s="2"/>
      <c r="I45" s="74"/>
      <c r="J45" s="80">
        <v>0</v>
      </c>
      <c r="K45" s="53" t="str" cm="1">
        <f t="array" ref="K45">_xlfn.IFS(AND(J45&gt;9360, J45&lt;=20000), "FASCIA 1",IF(J45&gt;20000, J45&lt;=35000), "FASCIA 2", OR(J45&lt;=9360, J45&gt;35000), "ISEE non ammissibile")</f>
        <v>ISEE non ammissibile</v>
      </c>
      <c r="L45" s="5">
        <v>0</v>
      </c>
      <c r="M45" s="54" t="str">
        <f t="shared" si="1"/>
        <v>ND</v>
      </c>
      <c r="N45" s="62" t="str" cm="1">
        <f t="array" ref="N45">_xlfn.IFS(AND(K45="FASCIA 1",M45&gt;30%), "alloggio non assegnabile", IF(K45="FASCIA 2",M45&gt;40%), "alloggio non assegnabile", IF(K45="FASCIA 1", M45&lt;=15%), "contributo non applicabile", IF(K45="FASCIA 2", M45&lt;=20%), "contributo non applicabile", IF(K45="FASCIA 1", M45 &gt;15%), "contributo Fascia 1", IF(K45="FASCIA 2", M45&gt;20%), "contributo Fascia 2", IF(K45="ISEE non ammissibile",L45&gt;=0), "ISEE non ammissibile")</f>
        <v>ISEE non ammissibile</v>
      </c>
      <c r="O45" s="63">
        <f t="shared" si="2"/>
        <v>0</v>
      </c>
      <c r="P45" s="51" t="str">
        <f t="shared" si="3"/>
        <v>verificato</v>
      </c>
      <c r="Q45" s="21">
        <v>0</v>
      </c>
      <c r="R45" s="2">
        <v>0</v>
      </c>
      <c r="S45" s="55">
        <f t="shared" si="41"/>
        <v>0</v>
      </c>
      <c r="T45" s="56" cm="1">
        <f t="array" ref="T45">_xlfn.IFS(AND(N45="contributo Fascia 1",(O45*R45)&gt;=2000), 2000, IF(N45="contributo Fascia 2",(O45*R45)&gt;=1500), 1500, IF(N45="contributo Fascia 1",(O45*R45)&lt;2000),(O45*R45), IF(N45="contributo Fascia 2",(O45*R45)&lt;1500),(O45*R45), IF(N45="ISEE non ammissibile",(O45*R45)=0),0, IF(N45="alloggio non assegnabile", (O45*R45)=0),0, IF(N45="contributo non applicabile",(O45*R45)=0),0)</f>
        <v>0</v>
      </c>
      <c r="U45" s="78" cm="1">
        <f t="array" ref="U45">_xlfn.IFS(AND(N45="contributo Fascia 1",(Q45*R45)&gt;2000), 2000-T45, IF(N45="contributo Fascia 2",(Q45*R45)&gt;1500), 1500-T45, IF(N45="contributo Fascia 1",(Q45*R45)&lt;2000),2000-(Q45*R45), IF(N45="contributo Fascia 2",(Q45*R45)&lt;1500),1500-(Q45*R45), IF(N45="ISEE non ammissibile",(Q45*R45)=0),0, IF(N45="alloggio non assegnabile", (Q45*R45)=0),0, IF(N45="contributo non applicabile",(Q45*R45)=0),0)</f>
        <v>0</v>
      </c>
      <c r="V45" s="80">
        <v>0</v>
      </c>
      <c r="W45" s="53" t="e" cm="1">
        <f t="array" ref="W45">_xlfn.IFS(AND(V45&gt;9360, V45&lt;=20000), "FASCIA 1",IF(V45&gt;20000, V45&lt;=35000), "FASCIA 2")</f>
        <v>#N/A</v>
      </c>
      <c r="X45" s="5">
        <v>0</v>
      </c>
      <c r="Y45" s="54" t="str">
        <f t="shared" si="5"/>
        <v>ND</v>
      </c>
      <c r="Z45" s="62" t="e" cm="1">
        <f t="array" ref="Z45">_xlfn.IFS(IF(W45="FASCIA 1", Y45&lt;=15%), "contributo non applicabile", IF(W45="FASCIA 2", Y45&lt;=20%), "contributo non applicabile", IF(W45="FASCIA 1", Y45 &gt;15%), "contributo Fascia 1", IF(W45="FASCIA 2", Y45&gt;20%), "contributo Fascia 2", IF(W45="ISEE non ammissibile",X45&gt;=0), "ISEE non ammissibile")</f>
        <v>#N/A</v>
      </c>
      <c r="AA45" s="63" t="e">
        <f t="shared" si="6"/>
        <v>#N/A</v>
      </c>
      <c r="AB45" s="51" t="e">
        <f t="shared" si="7"/>
        <v>#N/A</v>
      </c>
      <c r="AC45" s="21">
        <v>0</v>
      </c>
      <c r="AD45" s="2">
        <v>0</v>
      </c>
      <c r="AE45" s="55">
        <f t="shared" si="8"/>
        <v>0</v>
      </c>
      <c r="AF45" s="56" t="e" cm="1">
        <f t="array" ref="AF45">_xlfn.IFS(AND(Z45="contributo Fascia 1",(AA45*AD45)&gt;=2000), 2000, IF(Z45="contributo Fascia 2",(AA45*AD45)&gt;=1500), 1500, IF(Z45="contributo Fascia 1",(AA45*AD45)&lt;2000),(AA45*AD45), IF(Z45="contributo Fascia 2",(AA45*AD45)&lt;1500),(AA45*AD45), IF(Z45="ISEE non ammissibile",(AA45*AD45)=0),0, IF(Z45="alloggio non assegnabile", (AA45*AD45)=0),0, IF(Z45="contributo non applicabile",(AA45*AD45)=0),0)</f>
        <v>#N/A</v>
      </c>
      <c r="AG45" s="78" t="e" cm="1">
        <f t="array" ref="AG45">_xlfn.IFS(AND(Z45="contributo Fascia 1",(AC45*AD45)&gt;2000), 2000-AF45, IF(Z45="contributo Fascia 2",(AC45*AD45)&gt;1500), 1500-AF45, IF(Z45="contributo Fascia 1",(AC45*AD45)&lt;2000),2000-(AC45*AD45), IF(Z45="contributo Fascia 2",(AC45*AD45)&lt;1500),1500-(AC45*AD45), IF(Z45="ISEE non ammissibile",(AC45*AD45)=0),0, IF(Z45="alloggio non assegnabile", (AC45*AD45)=0),0, IF(Z45="contributo non applicabile",(AC45*AD45)=0),0)</f>
        <v>#N/A</v>
      </c>
      <c r="AH45" s="81">
        <v>0</v>
      </c>
      <c r="AI45" s="53" t="e" cm="1">
        <f t="array" ref="AI45">_xlfn.IFS(AND(AH45&gt;9360, AH45&lt;=20000), "FASCIA 1",IF(AH45&gt;20000, AH45&lt;=35000), "FASCIA 2")</f>
        <v>#N/A</v>
      </c>
      <c r="AJ45" s="5">
        <v>0</v>
      </c>
      <c r="AK45" s="54" t="str">
        <f t="shared" si="9"/>
        <v>ND</v>
      </c>
      <c r="AL45" s="62" t="e" cm="1">
        <f t="array" ref="AL45">_xlfn.IFS(IF(AI45="FASCIA 1", AK45&lt;=15%), "contributo non applicabile", IF(AI45="FASCIA 2", AK45&lt;=20%), "contributo non applicabile", IF(AI45="FASCIA 1", AK45 &gt;15%), "contributo Fascia 1", IF(AI45="FASCIA 2", AK45&gt;20%), "contributo Fascia 2", IF(AI45="ISEE non ammissibile",AJ45&gt;=0), "ISEE non ammissibile")</f>
        <v>#N/A</v>
      </c>
      <c r="AM45" s="51" t="e">
        <f t="shared" si="10"/>
        <v>#N/A</v>
      </c>
      <c r="AN45" s="51" t="e">
        <f t="shared" si="11"/>
        <v>#N/A</v>
      </c>
      <c r="AO45" s="21">
        <v>0</v>
      </c>
      <c r="AP45" s="2">
        <v>0</v>
      </c>
      <c r="AQ45" s="55">
        <f t="shared" si="42"/>
        <v>0</v>
      </c>
      <c r="AR45" s="56" t="e" cm="1">
        <f t="array" ref="AR45">_xlfn.IFS(AND(AL45="contributo Fascia 1",(AM45*AP45)&gt;=2000), 2000, IF(AL45="contributo Fascia 2",(AM45*AP45)&gt;=1500), 1500, IF(AL45="contributo Fascia 1",(AM45*AP45)&lt;2000),(AM45*AP45), IF(AL45="contributo Fascia 2",(AM45*AP45)&lt;1500),(AM45*AP45), IF(AL45="ISEE non ammissibile",(AM45*AP45)=0),0, IF(AL45="alloggio non assegnabile", (AM45*AP45)=0),0, IF(AL45="contributo non applicabile",(AM45*AP45)=0),0)</f>
        <v>#N/A</v>
      </c>
      <c r="AS45" s="78" t="e" cm="1">
        <f t="array" ref="AS45">_xlfn.IFS(AND(AL45="contributo Fascia 1",(AO45*AP45)&gt;2000), 2000-AR45, IF(AL45="contributo Fascia 2",(AO45*AP45)&gt;1500), 1500-AR45, IF(AL45="contributo Fascia 1",(AO45*AP45)&lt;2000),2000-(AO45*AP45), IF(AL45="contributo Fascia 2",(AO45*AP45)&lt;1500),1500-(AO45*AP45), IF(AL45="ISEE non ammissibile",(AO45*AP45)=0),0, IF(AL45="alloggio non assegnabile", (AO45*AP45)=0),0, IF(AL45="contributo non applicabile",(AO45*AP45)=0),0)</f>
        <v>#N/A</v>
      </c>
      <c r="AT45" s="80">
        <v>0</v>
      </c>
      <c r="AU45" s="53" t="e" cm="1">
        <f t="array" ref="AU45">_xlfn.IFS(AND(AT45&gt;9360, AT45&lt;=20000), "FASCIA 1",IF(AT45&gt;20000, AT45&lt;=35000), "FASCIA 2")</f>
        <v>#N/A</v>
      </c>
      <c r="AV45" s="5">
        <v>0</v>
      </c>
      <c r="AW45" s="54" t="str">
        <f t="shared" si="13"/>
        <v>ND</v>
      </c>
      <c r="AX45" s="62" t="e" cm="1">
        <f t="array" ref="AX45">_xlfn.IFS(IF(AU45="FASCIA 1", AW45&lt;=15%), "contributo non applicabile", IF(AU45="FASCIA 2", AW45&lt;=20%), "contributo non applicabile", IF(AU45="FASCIA 1", AW45 &gt;15%), "contributo Fascia 1", IF(AU45="FASCIA 2", AW45&gt;20%), "contributo Fascia 2", IF(AU45="ISEE non ammissibile",AV45&gt;=0), "ISEE non ammissibile")</f>
        <v>#N/A</v>
      </c>
      <c r="AY45" s="63" t="e">
        <f t="shared" si="14"/>
        <v>#N/A</v>
      </c>
      <c r="AZ45" s="51" t="e">
        <f t="shared" si="15"/>
        <v>#N/A</v>
      </c>
      <c r="BA45" s="21">
        <v>0</v>
      </c>
      <c r="BB45" s="2">
        <v>0</v>
      </c>
      <c r="BC45" s="55">
        <f t="shared" si="43"/>
        <v>0</v>
      </c>
      <c r="BD45" s="56" t="e" cm="1">
        <f t="array" ref="BD45">_xlfn.IFS(AND(AX45="contributo Fascia 1",(AY45*BB45)&gt;=2000), 2000, IF(AX45="contributo Fascia 2",(AY45*BB45)&gt;=1500), 1500, IF(AX45="contributo Fascia 1",(AY45*BB45)&lt;2000),(AY45*BB45), IF(AX45="contributo Fascia 2",(AY45*BB45)&lt;1500),(AY45*BB45), IF(AX45="ISEE non ammissibile",(AY45*BB45)=0),0, IF(AX45="alloggio non assegnabile", (AY45*BB45)=0),0, IF(AX45="contributo non applicabile",(AY45*BB45)=0),0)</f>
        <v>#N/A</v>
      </c>
      <c r="BE45" s="78" t="e" cm="1">
        <f t="array" ref="BE45">_xlfn.IFS(AND(AX45="contributo Fascia 1",(BA45*BB45)&gt;2000), 2000-BD45, IF(AX45="contributo Fascia 2",(BA45*BB45)&gt;1500), 1500-BD45, IF(AX45="contributo Fascia 1",(BA45*BB45)&lt;2000),2000-(BA45*BB45), IF(AX45="contributo Fascia 2",(BA45*BB45)&lt;1500),1500-(BA45*BB45), IF(AX45="ISEE non ammissibile",(BA45*BB45)=0),0, IF(AX45="alloggio non assegnabile", (BA45*BB45)=0),0, IF(AX45="contributo non applicabile",(BA45*BB45)=0),0)</f>
        <v>#N/A</v>
      </c>
      <c r="BF45" s="81">
        <v>0</v>
      </c>
      <c r="BG45" s="53" t="e" cm="1">
        <f t="array" ref="BG45">_xlfn.IFS(AND(BF45&gt;9360, BF45&lt;=20000), "FASCIA 1",IF(BF45&gt;20000, BF45&lt;=35000), "FASCIA 2")</f>
        <v>#N/A</v>
      </c>
      <c r="BH45" s="5">
        <v>0</v>
      </c>
      <c r="BI45" s="54" t="str">
        <f t="shared" si="17"/>
        <v>ND</v>
      </c>
      <c r="BJ45" s="62" t="e" cm="1">
        <f t="array" ref="BJ45">_xlfn.IFS(IF(BG45="FASCIA 1", BI45&lt;=15%), "contributo non applicabile", IF(BG45="FASCIA 2", BI45&lt;=20%), "contributo non applicabile", IF(BG45="FASCIA 1", BI45 &gt;15%), "contributo Fascia 1", IF(BG45="FASCIA 2", BI45&gt;20%), "contributo Fascia 2", IF(BG45="ISEE non ammissibile",BH45&gt;=0), "ISEE non ammissibile")</f>
        <v>#N/A</v>
      </c>
      <c r="BK45" s="63" t="e">
        <f t="shared" si="18"/>
        <v>#N/A</v>
      </c>
      <c r="BL45" s="51" t="e">
        <f t="shared" si="19"/>
        <v>#N/A</v>
      </c>
      <c r="BM45" s="21">
        <v>0</v>
      </c>
      <c r="BN45" s="2">
        <v>0</v>
      </c>
      <c r="BO45" s="55">
        <f t="shared" si="44"/>
        <v>0</v>
      </c>
      <c r="BP45" s="56" t="e" cm="1">
        <f t="array" ref="BP45">_xlfn.IFS(AND(BJ45="contributo Fascia 1",(BK45*BN45)&gt;=2000), 2000, IF(BJ45="contributo Fascia 2",(BK45*BN45)&gt;=1500), 1500, IF(BJ45="contributo Fascia 1",(BK45*BN45)&lt;2000),(BK45*BN45), IF(BJ45="contributo Fascia 2",(BK45*BN45)&lt;1500),(BK45*BN45), IF(BJ45="ISEE non ammissibile",(BK45*BN45)=0),0, IF(BJ45="alloggio non assegnabile", (BK45*BN45)=0),0, IF(BJ45="contributo non applicabile",(BK45*BN45)=0),0)</f>
        <v>#N/A</v>
      </c>
      <c r="BQ45" s="78" t="e" cm="1">
        <f t="array" ref="BQ45">_xlfn.IFS(AND(BJ45="contributo Fascia 1",(BM45*BN45)&gt;2000), 2000-BP45, IF(BJ45="contributo Fascia 2",(BM45*BN45)&gt;1500), 1500-BP45, IF(BJ45="contributo Fascia 1",(BM45*BN45)&lt;2000),2000-(BM45*BN45), IF(BJ45="contributo Fascia 2",(BM45*BN45)&lt;1500),1500-(BM45*BN45), IF(BJ45="ISEE non ammissibile",(BM45*BN45)=0),0, IF(BJ45="alloggio non assegnabile", (BM45*BN45)=0),0, IF(BJ45="contributo non applicabile",(BM45*BN45)=0),0)</f>
        <v>#N/A</v>
      </c>
      <c r="BR45" s="80">
        <v>0</v>
      </c>
      <c r="BS45" s="53" t="e" cm="1">
        <f t="array" ref="BS45">_xlfn.IFS(AND(BR45&gt;9360, BR45&lt;=20000), "FASCIA 1",IF(BR45&gt;20000, BR45&lt;=35000), "FASCIA 2")</f>
        <v>#N/A</v>
      </c>
      <c r="BT45" s="5">
        <v>0</v>
      </c>
      <c r="BU45" s="54" t="str">
        <f t="shared" si="21"/>
        <v>ND</v>
      </c>
      <c r="BV45" s="62" t="e" cm="1">
        <f t="array" ref="BV45">_xlfn.IFS(IF(BS45="FASCIA 1", BU45&lt;=15%), "contributo non applicabile", IF(BS45="FASCIA 2", BU45&lt;=20%), "contributo non applicabile", IF(BS45="FASCIA 1", BU45 &gt;15%), "contributo Fascia 1", IF(BS45="FASCIA 2", BU45&gt;20%), "contributo Fascia 2", IF(BS45="ISEE non ammissibile",BT45&gt;=0), "ISEE non ammissibile")</f>
        <v>#N/A</v>
      </c>
      <c r="BW45" s="63" t="e">
        <f t="shared" si="22"/>
        <v>#N/A</v>
      </c>
      <c r="BX45" s="51" t="e">
        <f t="shared" si="23"/>
        <v>#N/A</v>
      </c>
      <c r="BY45" s="21">
        <v>0</v>
      </c>
      <c r="BZ45" s="2">
        <v>0</v>
      </c>
      <c r="CA45" s="55">
        <f t="shared" si="45"/>
        <v>0</v>
      </c>
      <c r="CB45" s="56" t="e" cm="1">
        <f t="array" ref="CB45">_xlfn.IFS(AND(BV45="contributo Fascia 1",(BW45*BZ45)&gt;=2000), 2000, IF(BV45="contributo Fascia 2",(BW45*BZ45)&gt;=1500), 1500, IF(BV45="contributo Fascia 1",(BW45*BZ45)&lt;2000),(BW45*BZ45), IF(BV45="contributo Fascia 2",(BW45*BZ45)&lt;1500),(BW45*BZ45), IF(BV45="ISEE non ammissibile",(BW45*BZ45)=0),0, IF(BV45="alloggio non assegnabile", (BW45*BZ45)=0),0, IF(BV45="contributo non applicabile",(BW45*BZ45)=0),0)</f>
        <v>#N/A</v>
      </c>
      <c r="CC45" s="78" t="e" cm="1">
        <f t="array" ref="CC45">_xlfn.IFS(AND(BV45="contributo Fascia 1",(BY45*BZ45)&gt;2000), 2000-CB45, IF(BV45="contributo Fascia 2",(BY45*BZ45)&gt;1500), 1500-CB45, IF(BV45="contributo Fascia 1",(BY45*BZ45)&lt;2000),2000-(BY45*BZ45), IF(BV45="contributo Fascia 2",(BY45*BZ45)&lt;1500),1500-(BY45*BZ45), IF(BV45="ISEE non ammissibile",(BY45*BZ45)=0),0, IF(BV45="alloggio non assegnabile", (BY45*BZ45)=0),0, IF(BV45="contributo non applicabile",(BY45*BZ45)=0),0)</f>
        <v>#N/A</v>
      </c>
      <c r="CD45" s="81">
        <v>0</v>
      </c>
      <c r="CE45" s="53" t="e" cm="1">
        <f t="array" ref="CE45">_xlfn.IFS(AND(CD45&gt;9360, CD45&lt;=20000), "FASCIA 1",IF(CD45&gt;20000, CD45&lt;=35000), "FASCIA 2")</f>
        <v>#N/A</v>
      </c>
      <c r="CF45" s="5">
        <v>0</v>
      </c>
      <c r="CG45" s="54" t="str">
        <f t="shared" si="25"/>
        <v>ND</v>
      </c>
      <c r="CH45" s="62" t="e" cm="1">
        <f t="array" ref="CH45">_xlfn.IFS(IF(CE45="FASCIA 1", CG45&lt;=15%), "contributo non applicabile", IF(CE45="FASCIA 2", CG45&lt;=20%), "contributo non applicabile", IF(CE45="FASCIA 1", CG45 &gt;15%), "contributo Fascia 1", IF(CE45="FASCIA 2", CG45&gt;20%), "contributo Fascia 2", IF(CE45="ISEE non ammissibile",CF45&gt;=0), "ISEE non ammissibile")</f>
        <v>#N/A</v>
      </c>
      <c r="CI45" s="63" t="e">
        <f t="shared" si="26"/>
        <v>#N/A</v>
      </c>
      <c r="CJ45" s="51" t="e">
        <f t="shared" si="27"/>
        <v>#N/A</v>
      </c>
      <c r="CK45" s="21">
        <v>0</v>
      </c>
      <c r="CL45" s="2">
        <v>0</v>
      </c>
      <c r="CM45" s="55">
        <f t="shared" si="46"/>
        <v>0</v>
      </c>
      <c r="CN45" s="56" t="e" cm="1">
        <f t="array" ref="CN45">_xlfn.IFS(AND(CH45="contributo Fascia 1",(CI45*CL45)&gt;=2000), 2000, IF(CH45="contributo Fascia 2",(CI45*CL45)&gt;=1500), 1500, IF(CH45="contributo Fascia 1",(CI45*CL45)&lt;2000),(CI45*CL45), IF(CH45="contributo Fascia 2",(CI45*CL45)&lt;1500),(CI45*CL45), IF(CH45="ISEE non ammissibile",(CI45*CL45)=0),0, IF(CH45="alloggio non assegnabile", (CI45*CL45)=0),0, IF(CH45="contributo non applicabile",(CI45*CL45)=0),0)</f>
        <v>#N/A</v>
      </c>
      <c r="CO45" s="78" t="e" cm="1">
        <f t="array" ref="CO45">_xlfn.IFS(AND(CH45="contributo Fascia 1",(CK45*CL45)&gt;2000), 2000-CN45, IF(CH45="contributo Fascia 2",(CK45*CL45)&gt;1500), 1500-CN45, IF(CH45="contributo Fascia 1",(CK45*CL45)&lt;2000),2000-(CK45*CL45), IF(CH45="contributo Fascia 2",(CK45*CL45)&lt;1500),1500-(CK45*CL45), IF(CH45="ISEE non ammissibile",(CK45*CL45)=0),0, IF(CH45="alloggio non assegnabile", (CK45*CL45)=0),0, IF(CH45="contributo non applicabile",(CK45*CL45)=0),0)</f>
        <v>#N/A</v>
      </c>
    </row>
    <row r="46" spans="1:93" x14ac:dyDescent="0.25">
      <c r="A46" s="65"/>
      <c r="B46" s="5">
        <v>0</v>
      </c>
      <c r="C46" s="92">
        <v>0</v>
      </c>
      <c r="D46" s="2"/>
      <c r="E46" s="2"/>
      <c r="F46" s="2"/>
      <c r="G46" s="2"/>
      <c r="H46" s="2"/>
      <c r="I46" s="74"/>
      <c r="J46" s="80">
        <v>0</v>
      </c>
      <c r="K46" s="53" t="str" cm="1">
        <f t="array" ref="K46">_xlfn.IFS(AND(J46&gt;9360, J46&lt;=20000), "FASCIA 1",IF(J46&gt;20000, J46&lt;=35000), "FASCIA 2", OR(J46&lt;=9360, J46&gt;35000), "ISEE non ammissibile")</f>
        <v>ISEE non ammissibile</v>
      </c>
      <c r="L46" s="5">
        <v>0</v>
      </c>
      <c r="M46" s="54" t="str">
        <f t="shared" si="1"/>
        <v>ND</v>
      </c>
      <c r="N46" s="62" t="str" cm="1">
        <f t="array" ref="N46">_xlfn.IFS(AND(K46="FASCIA 1",M46&gt;30%), "alloggio non assegnabile", IF(K46="FASCIA 2",M46&gt;40%), "alloggio non assegnabile", IF(K46="FASCIA 1", M46&lt;=15%), "contributo non applicabile", IF(K46="FASCIA 2", M46&lt;=20%), "contributo non applicabile", IF(K46="FASCIA 1", M46 &gt;15%), "contributo Fascia 1", IF(K46="FASCIA 2", M46&gt;20%), "contributo Fascia 2", IF(K46="ISEE non ammissibile",L46&gt;=0), "ISEE non ammissibile")</f>
        <v>ISEE non ammissibile</v>
      </c>
      <c r="O46" s="63">
        <f t="shared" si="2"/>
        <v>0</v>
      </c>
      <c r="P46" s="51" t="str">
        <f t="shared" si="3"/>
        <v>verificato</v>
      </c>
      <c r="Q46" s="21">
        <v>0</v>
      </c>
      <c r="R46" s="2">
        <v>0</v>
      </c>
      <c r="S46" s="55">
        <f t="shared" si="41"/>
        <v>0</v>
      </c>
      <c r="T46" s="56" cm="1">
        <f t="array" ref="T46">_xlfn.IFS(AND(N46="contributo Fascia 1",(O46*R46)&gt;=2000), 2000, IF(N46="contributo Fascia 2",(O46*R46)&gt;=1500), 1500, IF(N46="contributo Fascia 1",(O46*R46)&lt;2000),(O46*R46), IF(N46="contributo Fascia 2",(O46*R46)&lt;1500),(O46*R46), IF(N46="ISEE non ammissibile",(O46*R46)=0),0, IF(N46="alloggio non assegnabile", (O46*R46)=0),0, IF(N46="contributo non applicabile",(O46*R46)=0),0)</f>
        <v>0</v>
      </c>
      <c r="U46" s="78" cm="1">
        <f t="array" ref="U46">_xlfn.IFS(AND(N46="contributo Fascia 1",(Q46*R46)&gt;2000), 2000-T46, IF(N46="contributo Fascia 2",(Q46*R46)&gt;1500), 1500-T46, IF(N46="contributo Fascia 1",(Q46*R46)&lt;2000),2000-(Q46*R46), IF(N46="contributo Fascia 2",(Q46*R46)&lt;1500),1500-(Q46*R46), IF(N46="ISEE non ammissibile",(Q46*R46)=0),0, IF(N46="alloggio non assegnabile", (Q46*R46)=0),0, IF(N46="contributo non applicabile",(Q46*R46)=0),0)</f>
        <v>0</v>
      </c>
      <c r="V46" s="80">
        <v>0</v>
      </c>
      <c r="W46" s="53" t="e" cm="1">
        <f t="array" ref="W46">_xlfn.IFS(AND(V46&gt;9360, V46&lt;=20000), "FASCIA 1",IF(V46&gt;20000, V46&lt;=35000), "FASCIA 2")</f>
        <v>#N/A</v>
      </c>
      <c r="X46" s="5">
        <v>0</v>
      </c>
      <c r="Y46" s="54" t="str">
        <f t="shared" si="5"/>
        <v>ND</v>
      </c>
      <c r="Z46" s="62" t="e" cm="1">
        <f t="array" ref="Z46">_xlfn.IFS(IF(W46="FASCIA 1", Y46&lt;=15%), "contributo non applicabile", IF(W46="FASCIA 2", Y46&lt;=20%), "contributo non applicabile", IF(W46="FASCIA 1", Y46 &gt;15%), "contributo Fascia 1", IF(W46="FASCIA 2", Y46&gt;20%), "contributo Fascia 2", IF(W46="ISEE non ammissibile",X46&gt;=0), "ISEE non ammissibile")</f>
        <v>#N/A</v>
      </c>
      <c r="AA46" s="63" t="e">
        <f t="shared" si="6"/>
        <v>#N/A</v>
      </c>
      <c r="AB46" s="51" t="e">
        <f t="shared" si="7"/>
        <v>#N/A</v>
      </c>
      <c r="AC46" s="21">
        <v>0</v>
      </c>
      <c r="AD46" s="2">
        <v>0</v>
      </c>
      <c r="AE46" s="55">
        <f t="shared" si="8"/>
        <v>0</v>
      </c>
      <c r="AF46" s="56" t="e" cm="1">
        <f t="array" ref="AF46">_xlfn.IFS(AND(Z46="contributo Fascia 1",(AA46*AD46)&gt;=2000), 2000, IF(Z46="contributo Fascia 2",(AA46*AD46)&gt;=1500), 1500, IF(Z46="contributo Fascia 1",(AA46*AD46)&lt;2000),(AA46*AD46), IF(Z46="contributo Fascia 2",(AA46*AD46)&lt;1500),(AA46*AD46), IF(Z46="ISEE non ammissibile",(AA46*AD46)=0),0, IF(Z46="alloggio non assegnabile", (AA46*AD46)=0),0, IF(Z46="contributo non applicabile",(AA46*AD46)=0),0)</f>
        <v>#N/A</v>
      </c>
      <c r="AG46" s="78" t="e" cm="1">
        <f t="array" ref="AG46">_xlfn.IFS(AND(Z46="contributo Fascia 1",(AC46*AD46)&gt;2000), 2000-AF46, IF(Z46="contributo Fascia 2",(AC46*AD46)&gt;1500), 1500-AF46, IF(Z46="contributo Fascia 1",(AC46*AD46)&lt;2000),2000-(AC46*AD46), IF(Z46="contributo Fascia 2",(AC46*AD46)&lt;1500),1500-(AC46*AD46), IF(Z46="ISEE non ammissibile",(AC46*AD46)=0),0, IF(Z46="alloggio non assegnabile", (AC46*AD46)=0),0, IF(Z46="contributo non applicabile",(AC46*AD46)=0),0)</f>
        <v>#N/A</v>
      </c>
      <c r="AH46" s="81">
        <v>0</v>
      </c>
      <c r="AI46" s="53" t="e" cm="1">
        <f t="array" ref="AI46">_xlfn.IFS(AND(AH46&gt;9360, AH46&lt;=20000), "FASCIA 1",IF(AH46&gt;20000, AH46&lt;=35000), "FASCIA 2")</f>
        <v>#N/A</v>
      </c>
      <c r="AJ46" s="5">
        <v>0</v>
      </c>
      <c r="AK46" s="54" t="str">
        <f t="shared" si="9"/>
        <v>ND</v>
      </c>
      <c r="AL46" s="62" t="e" cm="1">
        <f t="array" ref="AL46">_xlfn.IFS(IF(AI46="FASCIA 1", AK46&lt;=15%), "contributo non applicabile", IF(AI46="FASCIA 2", AK46&lt;=20%), "contributo non applicabile", IF(AI46="FASCIA 1", AK46 &gt;15%), "contributo Fascia 1", IF(AI46="FASCIA 2", AK46&gt;20%), "contributo Fascia 2", IF(AI46="ISEE non ammissibile",AJ46&gt;=0), "ISEE non ammissibile")</f>
        <v>#N/A</v>
      </c>
      <c r="AM46" s="51" t="e">
        <f t="shared" si="10"/>
        <v>#N/A</v>
      </c>
      <c r="AN46" s="51" t="e">
        <f t="shared" si="11"/>
        <v>#N/A</v>
      </c>
      <c r="AO46" s="21">
        <v>0</v>
      </c>
      <c r="AP46" s="2">
        <v>0</v>
      </c>
      <c r="AQ46" s="55">
        <f t="shared" si="42"/>
        <v>0</v>
      </c>
      <c r="AR46" s="56" t="e" cm="1">
        <f t="array" ref="AR46">_xlfn.IFS(AND(AL46="contributo Fascia 1",(AM46*AP46)&gt;=2000), 2000, IF(AL46="contributo Fascia 2",(AM46*AP46)&gt;=1500), 1500, IF(AL46="contributo Fascia 1",(AM46*AP46)&lt;2000),(AM46*AP46), IF(AL46="contributo Fascia 2",(AM46*AP46)&lt;1500),(AM46*AP46), IF(AL46="ISEE non ammissibile",(AM46*AP46)=0),0, IF(AL46="alloggio non assegnabile", (AM46*AP46)=0),0, IF(AL46="contributo non applicabile",(AM46*AP46)=0),0)</f>
        <v>#N/A</v>
      </c>
      <c r="AS46" s="78" t="e" cm="1">
        <f t="array" ref="AS46">_xlfn.IFS(AND(AL46="contributo Fascia 1",(AO46*AP46)&gt;2000), 2000-AR46, IF(AL46="contributo Fascia 2",(AO46*AP46)&gt;1500), 1500-AR46, IF(AL46="contributo Fascia 1",(AO46*AP46)&lt;2000),2000-(AO46*AP46), IF(AL46="contributo Fascia 2",(AO46*AP46)&lt;1500),1500-(AO46*AP46), IF(AL46="ISEE non ammissibile",(AO46*AP46)=0),0, IF(AL46="alloggio non assegnabile", (AO46*AP46)=0),0, IF(AL46="contributo non applicabile",(AO46*AP46)=0),0)</f>
        <v>#N/A</v>
      </c>
      <c r="AT46" s="80">
        <v>0</v>
      </c>
      <c r="AU46" s="53" t="e" cm="1">
        <f t="array" ref="AU46">_xlfn.IFS(AND(AT46&gt;9360, AT46&lt;=20000), "FASCIA 1",IF(AT46&gt;20000, AT46&lt;=35000), "FASCIA 2")</f>
        <v>#N/A</v>
      </c>
      <c r="AV46" s="5">
        <v>0</v>
      </c>
      <c r="AW46" s="54" t="str">
        <f t="shared" si="13"/>
        <v>ND</v>
      </c>
      <c r="AX46" s="62" t="e" cm="1">
        <f t="array" ref="AX46">_xlfn.IFS(IF(AU46="FASCIA 1", AW46&lt;=15%), "contributo non applicabile", IF(AU46="FASCIA 2", AW46&lt;=20%), "contributo non applicabile", IF(AU46="FASCIA 1", AW46 &gt;15%), "contributo Fascia 1", IF(AU46="FASCIA 2", AW46&gt;20%), "contributo Fascia 2", IF(AU46="ISEE non ammissibile",AV46&gt;=0), "ISEE non ammissibile")</f>
        <v>#N/A</v>
      </c>
      <c r="AY46" s="63" t="e">
        <f t="shared" si="14"/>
        <v>#N/A</v>
      </c>
      <c r="AZ46" s="51" t="e">
        <f t="shared" si="15"/>
        <v>#N/A</v>
      </c>
      <c r="BA46" s="21">
        <v>0</v>
      </c>
      <c r="BB46" s="2">
        <v>0</v>
      </c>
      <c r="BC46" s="55">
        <f t="shared" si="43"/>
        <v>0</v>
      </c>
      <c r="BD46" s="56" t="e" cm="1">
        <f t="array" ref="BD46">_xlfn.IFS(AND(AX46="contributo Fascia 1",(AY46*BB46)&gt;=2000), 2000, IF(AX46="contributo Fascia 2",(AY46*BB46)&gt;=1500), 1500, IF(AX46="contributo Fascia 1",(AY46*BB46)&lt;2000),(AY46*BB46), IF(AX46="contributo Fascia 2",(AY46*BB46)&lt;1500),(AY46*BB46), IF(AX46="ISEE non ammissibile",(AY46*BB46)=0),0, IF(AX46="alloggio non assegnabile", (AY46*BB46)=0),0, IF(AX46="contributo non applicabile",(AY46*BB46)=0),0)</f>
        <v>#N/A</v>
      </c>
      <c r="BE46" s="78" t="e" cm="1">
        <f t="array" ref="BE46">_xlfn.IFS(AND(AX46="contributo Fascia 1",(BA46*BB46)&gt;2000), 2000-BD46, IF(AX46="contributo Fascia 2",(BA46*BB46)&gt;1500), 1500-BD46, IF(AX46="contributo Fascia 1",(BA46*BB46)&lt;2000),2000-(BA46*BB46), IF(AX46="contributo Fascia 2",(BA46*BB46)&lt;1500),1500-(BA46*BB46), IF(AX46="ISEE non ammissibile",(BA46*BB46)=0),0, IF(AX46="alloggio non assegnabile", (BA46*BB46)=0),0, IF(AX46="contributo non applicabile",(BA46*BB46)=0),0)</f>
        <v>#N/A</v>
      </c>
      <c r="BF46" s="81">
        <v>0</v>
      </c>
      <c r="BG46" s="53" t="e" cm="1">
        <f t="array" ref="BG46">_xlfn.IFS(AND(BF46&gt;9360, BF46&lt;=20000), "FASCIA 1",IF(BF46&gt;20000, BF46&lt;=35000), "FASCIA 2")</f>
        <v>#N/A</v>
      </c>
      <c r="BH46" s="5">
        <v>0</v>
      </c>
      <c r="BI46" s="54" t="str">
        <f t="shared" si="17"/>
        <v>ND</v>
      </c>
      <c r="BJ46" s="62" t="e" cm="1">
        <f t="array" ref="BJ46">_xlfn.IFS(IF(BG46="FASCIA 1", BI46&lt;=15%), "contributo non applicabile", IF(BG46="FASCIA 2", BI46&lt;=20%), "contributo non applicabile", IF(BG46="FASCIA 1", BI46 &gt;15%), "contributo Fascia 1", IF(BG46="FASCIA 2", BI46&gt;20%), "contributo Fascia 2", IF(BG46="ISEE non ammissibile",BH46&gt;=0), "ISEE non ammissibile")</f>
        <v>#N/A</v>
      </c>
      <c r="BK46" s="63" t="e">
        <f t="shared" si="18"/>
        <v>#N/A</v>
      </c>
      <c r="BL46" s="51" t="e">
        <f t="shared" si="19"/>
        <v>#N/A</v>
      </c>
      <c r="BM46" s="21">
        <v>0</v>
      </c>
      <c r="BN46" s="2">
        <v>0</v>
      </c>
      <c r="BO46" s="55">
        <f t="shared" si="44"/>
        <v>0</v>
      </c>
      <c r="BP46" s="56" t="e" cm="1">
        <f t="array" ref="BP46">_xlfn.IFS(AND(BJ46="contributo Fascia 1",(BK46*BN46)&gt;=2000), 2000, IF(BJ46="contributo Fascia 2",(BK46*BN46)&gt;=1500), 1500, IF(BJ46="contributo Fascia 1",(BK46*BN46)&lt;2000),(BK46*BN46), IF(BJ46="contributo Fascia 2",(BK46*BN46)&lt;1500),(BK46*BN46), IF(BJ46="ISEE non ammissibile",(BK46*BN46)=0),0, IF(BJ46="alloggio non assegnabile", (BK46*BN46)=0),0, IF(BJ46="contributo non applicabile",(BK46*BN46)=0),0)</f>
        <v>#N/A</v>
      </c>
      <c r="BQ46" s="78" t="e" cm="1">
        <f t="array" ref="BQ46">_xlfn.IFS(AND(BJ46="contributo Fascia 1",(BM46*BN46)&gt;2000), 2000-BP46, IF(BJ46="contributo Fascia 2",(BM46*BN46)&gt;1500), 1500-BP46, IF(BJ46="contributo Fascia 1",(BM46*BN46)&lt;2000),2000-(BM46*BN46), IF(BJ46="contributo Fascia 2",(BM46*BN46)&lt;1500),1500-(BM46*BN46), IF(BJ46="ISEE non ammissibile",(BM46*BN46)=0),0, IF(BJ46="alloggio non assegnabile", (BM46*BN46)=0),0, IF(BJ46="contributo non applicabile",(BM46*BN46)=0),0)</f>
        <v>#N/A</v>
      </c>
      <c r="BR46" s="80">
        <v>0</v>
      </c>
      <c r="BS46" s="53" t="e" cm="1">
        <f t="array" ref="BS46">_xlfn.IFS(AND(BR46&gt;9360, BR46&lt;=20000), "FASCIA 1",IF(BR46&gt;20000, BR46&lt;=35000), "FASCIA 2")</f>
        <v>#N/A</v>
      </c>
      <c r="BT46" s="5">
        <v>0</v>
      </c>
      <c r="BU46" s="54" t="str">
        <f t="shared" si="21"/>
        <v>ND</v>
      </c>
      <c r="BV46" s="62" t="e" cm="1">
        <f t="array" ref="BV46">_xlfn.IFS(IF(BS46="FASCIA 1", BU46&lt;=15%), "contributo non applicabile", IF(BS46="FASCIA 2", BU46&lt;=20%), "contributo non applicabile", IF(BS46="FASCIA 1", BU46 &gt;15%), "contributo Fascia 1", IF(BS46="FASCIA 2", BU46&gt;20%), "contributo Fascia 2", IF(BS46="ISEE non ammissibile",BT46&gt;=0), "ISEE non ammissibile")</f>
        <v>#N/A</v>
      </c>
      <c r="BW46" s="63" t="e">
        <f t="shared" si="22"/>
        <v>#N/A</v>
      </c>
      <c r="BX46" s="51" t="e">
        <f t="shared" si="23"/>
        <v>#N/A</v>
      </c>
      <c r="BY46" s="21">
        <v>0</v>
      </c>
      <c r="BZ46" s="2">
        <v>0</v>
      </c>
      <c r="CA46" s="55">
        <f t="shared" si="45"/>
        <v>0</v>
      </c>
      <c r="CB46" s="56" t="e" cm="1">
        <f t="array" ref="CB46">_xlfn.IFS(AND(BV46="contributo Fascia 1",(BW46*BZ46)&gt;=2000), 2000, IF(BV46="contributo Fascia 2",(BW46*BZ46)&gt;=1500), 1500, IF(BV46="contributo Fascia 1",(BW46*BZ46)&lt;2000),(BW46*BZ46), IF(BV46="contributo Fascia 2",(BW46*BZ46)&lt;1500),(BW46*BZ46), IF(BV46="ISEE non ammissibile",(BW46*BZ46)=0),0, IF(BV46="alloggio non assegnabile", (BW46*BZ46)=0),0, IF(BV46="contributo non applicabile",(BW46*BZ46)=0),0)</f>
        <v>#N/A</v>
      </c>
      <c r="CC46" s="78" t="e" cm="1">
        <f t="array" ref="CC46">_xlfn.IFS(AND(BV46="contributo Fascia 1",(BY46*BZ46)&gt;2000), 2000-CB46, IF(BV46="contributo Fascia 2",(BY46*BZ46)&gt;1500), 1500-CB46, IF(BV46="contributo Fascia 1",(BY46*BZ46)&lt;2000),2000-(BY46*BZ46), IF(BV46="contributo Fascia 2",(BY46*BZ46)&lt;1500),1500-(BY46*BZ46), IF(BV46="ISEE non ammissibile",(BY46*BZ46)=0),0, IF(BV46="alloggio non assegnabile", (BY46*BZ46)=0),0, IF(BV46="contributo non applicabile",(BY46*BZ46)=0),0)</f>
        <v>#N/A</v>
      </c>
      <c r="CD46" s="81">
        <v>0</v>
      </c>
      <c r="CE46" s="53" t="e" cm="1">
        <f t="array" ref="CE46">_xlfn.IFS(AND(CD46&gt;9360, CD46&lt;=20000), "FASCIA 1",IF(CD46&gt;20000, CD46&lt;=35000), "FASCIA 2")</f>
        <v>#N/A</v>
      </c>
      <c r="CF46" s="5">
        <v>0</v>
      </c>
      <c r="CG46" s="54" t="str">
        <f t="shared" si="25"/>
        <v>ND</v>
      </c>
      <c r="CH46" s="62" t="e" cm="1">
        <f t="array" ref="CH46">_xlfn.IFS(IF(CE46="FASCIA 1", CG46&lt;=15%), "contributo non applicabile", IF(CE46="FASCIA 2", CG46&lt;=20%), "contributo non applicabile", IF(CE46="FASCIA 1", CG46 &gt;15%), "contributo Fascia 1", IF(CE46="FASCIA 2", CG46&gt;20%), "contributo Fascia 2", IF(CE46="ISEE non ammissibile",CF46&gt;=0), "ISEE non ammissibile")</f>
        <v>#N/A</v>
      </c>
      <c r="CI46" s="63" t="e">
        <f t="shared" si="26"/>
        <v>#N/A</v>
      </c>
      <c r="CJ46" s="51" t="e">
        <f t="shared" si="27"/>
        <v>#N/A</v>
      </c>
      <c r="CK46" s="21">
        <v>0</v>
      </c>
      <c r="CL46" s="2">
        <v>0</v>
      </c>
      <c r="CM46" s="55">
        <f t="shared" si="46"/>
        <v>0</v>
      </c>
      <c r="CN46" s="56" t="e" cm="1">
        <f t="array" ref="CN46">_xlfn.IFS(AND(CH46="contributo Fascia 1",(CI46*CL46)&gt;=2000), 2000, IF(CH46="contributo Fascia 2",(CI46*CL46)&gt;=1500), 1500, IF(CH46="contributo Fascia 1",(CI46*CL46)&lt;2000),(CI46*CL46), IF(CH46="contributo Fascia 2",(CI46*CL46)&lt;1500),(CI46*CL46), IF(CH46="ISEE non ammissibile",(CI46*CL46)=0),0, IF(CH46="alloggio non assegnabile", (CI46*CL46)=0),0, IF(CH46="contributo non applicabile",(CI46*CL46)=0),0)</f>
        <v>#N/A</v>
      </c>
      <c r="CO46" s="78" t="e" cm="1">
        <f t="array" ref="CO46">_xlfn.IFS(AND(CH46="contributo Fascia 1",(CK46*CL46)&gt;2000), 2000-CN46, IF(CH46="contributo Fascia 2",(CK46*CL46)&gt;1500), 1500-CN46, IF(CH46="contributo Fascia 1",(CK46*CL46)&lt;2000),2000-(CK46*CL46), IF(CH46="contributo Fascia 2",(CK46*CL46)&lt;1500),1500-(CK46*CL46), IF(CH46="ISEE non ammissibile",(CK46*CL46)=0),0, IF(CH46="alloggio non assegnabile", (CK46*CL46)=0),0, IF(CH46="contributo non applicabile",(CK46*CL46)=0),0)</f>
        <v>#N/A</v>
      </c>
    </row>
    <row r="47" spans="1:93" x14ac:dyDescent="0.25">
      <c r="A47" s="65"/>
      <c r="B47" s="5">
        <v>0</v>
      </c>
      <c r="C47" s="92">
        <v>0</v>
      </c>
      <c r="D47" s="2"/>
      <c r="E47" s="2"/>
      <c r="F47" s="2"/>
      <c r="G47" s="2"/>
      <c r="H47" s="2"/>
      <c r="I47" s="74"/>
      <c r="J47" s="80">
        <v>0</v>
      </c>
      <c r="K47" s="53" t="str" cm="1">
        <f t="array" ref="K47">_xlfn.IFS(AND(J47&gt;9360, J47&lt;=20000), "FASCIA 1",IF(J47&gt;20000, J47&lt;=35000), "FASCIA 2", OR(J47&lt;=9360, J47&gt;35000), "ISEE non ammissibile")</f>
        <v>ISEE non ammissibile</v>
      </c>
      <c r="L47" s="5">
        <v>0</v>
      </c>
      <c r="M47" s="54" t="str">
        <f t="shared" si="1"/>
        <v>ND</v>
      </c>
      <c r="N47" s="62" t="str" cm="1">
        <f t="array" ref="N47">_xlfn.IFS(AND(K47="FASCIA 1",M47&gt;30%), "alloggio non assegnabile", IF(K47="FASCIA 2",M47&gt;40%), "alloggio non assegnabile", IF(K47="FASCIA 1", M47&lt;=15%), "contributo non applicabile", IF(K47="FASCIA 2", M47&lt;=20%), "contributo non applicabile", IF(K47="FASCIA 1", M47 &gt;15%), "contributo Fascia 1", IF(K47="FASCIA 2", M47&gt;20%), "contributo Fascia 2", IF(K47="ISEE non ammissibile",L47&gt;=0), "ISEE non ammissibile")</f>
        <v>ISEE non ammissibile</v>
      </c>
      <c r="O47" s="63">
        <f t="shared" si="2"/>
        <v>0</v>
      </c>
      <c r="P47" s="51" t="str">
        <f t="shared" si="3"/>
        <v>verificato</v>
      </c>
      <c r="Q47" s="21">
        <v>0</v>
      </c>
      <c r="R47" s="2">
        <v>0</v>
      </c>
      <c r="S47" s="55">
        <f t="shared" si="41"/>
        <v>0</v>
      </c>
      <c r="T47" s="56" cm="1">
        <f t="array" ref="T47">_xlfn.IFS(AND(N47="contributo Fascia 1",(O47*R47)&gt;=2000), 2000, IF(N47="contributo Fascia 2",(O47*R47)&gt;=1500), 1500, IF(N47="contributo Fascia 1",(O47*R47)&lt;2000),(O47*R47), IF(N47="contributo Fascia 2",(O47*R47)&lt;1500),(O47*R47), IF(N47="ISEE non ammissibile",(O47*R47)=0),0, IF(N47="alloggio non assegnabile", (O47*R47)=0),0, IF(N47="contributo non applicabile",(O47*R47)=0),0)</f>
        <v>0</v>
      </c>
      <c r="U47" s="78" cm="1">
        <f t="array" ref="U47">_xlfn.IFS(AND(N47="contributo Fascia 1",(Q47*R47)&gt;2000), 2000-T47, IF(N47="contributo Fascia 2",(Q47*R47)&gt;1500), 1500-T47, IF(N47="contributo Fascia 1",(Q47*R47)&lt;2000),2000-(Q47*R47), IF(N47="contributo Fascia 2",(Q47*R47)&lt;1500),1500-(Q47*R47), IF(N47="ISEE non ammissibile",(Q47*R47)=0),0, IF(N47="alloggio non assegnabile", (Q47*R47)=0),0, IF(N47="contributo non applicabile",(Q47*R47)=0),0)</f>
        <v>0</v>
      </c>
      <c r="V47" s="80">
        <v>0</v>
      </c>
      <c r="W47" s="53" t="e" cm="1">
        <f t="array" ref="W47">_xlfn.IFS(AND(V47&gt;9360, V47&lt;=20000), "FASCIA 1",IF(V47&gt;20000, V47&lt;=35000), "FASCIA 2")</f>
        <v>#N/A</v>
      </c>
      <c r="X47" s="5">
        <v>0</v>
      </c>
      <c r="Y47" s="54" t="str">
        <f t="shared" si="5"/>
        <v>ND</v>
      </c>
      <c r="Z47" s="62" t="e" cm="1">
        <f t="array" ref="Z47">_xlfn.IFS(IF(W47="FASCIA 1", Y47&lt;=15%), "contributo non applicabile", IF(W47="FASCIA 2", Y47&lt;=20%), "contributo non applicabile", IF(W47="FASCIA 1", Y47 &gt;15%), "contributo Fascia 1", IF(W47="FASCIA 2", Y47&gt;20%), "contributo Fascia 2", IF(W47="ISEE non ammissibile",X47&gt;=0), "ISEE non ammissibile")</f>
        <v>#N/A</v>
      </c>
      <c r="AA47" s="63" t="e">
        <f t="shared" si="6"/>
        <v>#N/A</v>
      </c>
      <c r="AB47" s="51" t="e">
        <f t="shared" si="7"/>
        <v>#N/A</v>
      </c>
      <c r="AC47" s="21">
        <v>0</v>
      </c>
      <c r="AD47" s="2">
        <v>0</v>
      </c>
      <c r="AE47" s="55">
        <f t="shared" si="8"/>
        <v>0</v>
      </c>
      <c r="AF47" s="56" t="e" cm="1">
        <f t="array" ref="AF47">_xlfn.IFS(AND(Z47="contributo Fascia 1",(AA47*AD47)&gt;=2000), 2000, IF(Z47="contributo Fascia 2",(AA47*AD47)&gt;=1500), 1500, IF(Z47="contributo Fascia 1",(AA47*AD47)&lt;2000),(AA47*AD47), IF(Z47="contributo Fascia 2",(AA47*AD47)&lt;1500),(AA47*AD47), IF(Z47="ISEE non ammissibile",(AA47*AD47)=0),0, IF(Z47="alloggio non assegnabile", (AA47*AD47)=0),0, IF(Z47="contributo non applicabile",(AA47*AD47)=0),0)</f>
        <v>#N/A</v>
      </c>
      <c r="AG47" s="78" t="e" cm="1">
        <f t="array" ref="AG47">_xlfn.IFS(AND(Z47="contributo Fascia 1",(AC47*AD47)&gt;2000), 2000-AF47, IF(Z47="contributo Fascia 2",(AC47*AD47)&gt;1500), 1500-AF47, IF(Z47="contributo Fascia 1",(AC47*AD47)&lt;2000),2000-(AC47*AD47), IF(Z47="contributo Fascia 2",(AC47*AD47)&lt;1500),1500-(AC47*AD47), IF(Z47="ISEE non ammissibile",(AC47*AD47)=0),0, IF(Z47="alloggio non assegnabile", (AC47*AD47)=0),0, IF(Z47="contributo non applicabile",(AC47*AD47)=0),0)</f>
        <v>#N/A</v>
      </c>
      <c r="AH47" s="81">
        <v>0</v>
      </c>
      <c r="AI47" s="53" t="e" cm="1">
        <f t="array" ref="AI47">_xlfn.IFS(AND(AH47&gt;9360, AH47&lt;=20000), "FASCIA 1",IF(AH47&gt;20000, AH47&lt;=35000), "FASCIA 2")</f>
        <v>#N/A</v>
      </c>
      <c r="AJ47" s="5">
        <v>0</v>
      </c>
      <c r="AK47" s="54" t="str">
        <f t="shared" si="9"/>
        <v>ND</v>
      </c>
      <c r="AL47" s="62" t="e" cm="1">
        <f t="array" ref="AL47">_xlfn.IFS(IF(AI47="FASCIA 1", AK47&lt;=15%), "contributo non applicabile", IF(AI47="FASCIA 2", AK47&lt;=20%), "contributo non applicabile", IF(AI47="FASCIA 1", AK47 &gt;15%), "contributo Fascia 1", IF(AI47="FASCIA 2", AK47&gt;20%), "contributo Fascia 2", IF(AI47="ISEE non ammissibile",AJ47&gt;=0), "ISEE non ammissibile")</f>
        <v>#N/A</v>
      </c>
      <c r="AM47" s="51" t="e">
        <f t="shared" si="10"/>
        <v>#N/A</v>
      </c>
      <c r="AN47" s="51" t="e">
        <f t="shared" si="11"/>
        <v>#N/A</v>
      </c>
      <c r="AO47" s="21">
        <v>0</v>
      </c>
      <c r="AP47" s="2">
        <v>0</v>
      </c>
      <c r="AQ47" s="55">
        <f t="shared" si="42"/>
        <v>0</v>
      </c>
      <c r="AR47" s="56" t="e" cm="1">
        <f t="array" ref="AR47">_xlfn.IFS(AND(AL47="contributo Fascia 1",(AM47*AP47)&gt;=2000), 2000, IF(AL47="contributo Fascia 2",(AM47*AP47)&gt;=1500), 1500, IF(AL47="contributo Fascia 1",(AM47*AP47)&lt;2000),(AM47*AP47), IF(AL47="contributo Fascia 2",(AM47*AP47)&lt;1500),(AM47*AP47), IF(AL47="ISEE non ammissibile",(AM47*AP47)=0),0, IF(AL47="alloggio non assegnabile", (AM47*AP47)=0),0, IF(AL47="contributo non applicabile",(AM47*AP47)=0),0)</f>
        <v>#N/A</v>
      </c>
      <c r="AS47" s="78" t="e" cm="1">
        <f t="array" ref="AS47">_xlfn.IFS(AND(AL47="contributo Fascia 1",(AO47*AP47)&gt;2000), 2000-AR47, IF(AL47="contributo Fascia 2",(AO47*AP47)&gt;1500), 1500-AR47, IF(AL47="contributo Fascia 1",(AO47*AP47)&lt;2000),2000-(AO47*AP47), IF(AL47="contributo Fascia 2",(AO47*AP47)&lt;1500),1500-(AO47*AP47), IF(AL47="ISEE non ammissibile",(AO47*AP47)=0),0, IF(AL47="alloggio non assegnabile", (AO47*AP47)=0),0, IF(AL47="contributo non applicabile",(AO47*AP47)=0),0)</f>
        <v>#N/A</v>
      </c>
      <c r="AT47" s="80">
        <v>0</v>
      </c>
      <c r="AU47" s="53" t="e" cm="1">
        <f t="array" ref="AU47">_xlfn.IFS(AND(AT47&gt;9360, AT47&lt;=20000), "FASCIA 1",IF(AT47&gt;20000, AT47&lt;=35000), "FASCIA 2")</f>
        <v>#N/A</v>
      </c>
      <c r="AV47" s="5">
        <v>0</v>
      </c>
      <c r="AW47" s="54" t="str">
        <f t="shared" si="13"/>
        <v>ND</v>
      </c>
      <c r="AX47" s="62" t="e" cm="1">
        <f t="array" ref="AX47">_xlfn.IFS(IF(AU47="FASCIA 1", AW47&lt;=15%), "contributo non applicabile", IF(AU47="FASCIA 2", AW47&lt;=20%), "contributo non applicabile", IF(AU47="FASCIA 1", AW47 &gt;15%), "contributo Fascia 1", IF(AU47="FASCIA 2", AW47&gt;20%), "contributo Fascia 2", IF(AU47="ISEE non ammissibile",AV47&gt;=0), "ISEE non ammissibile")</f>
        <v>#N/A</v>
      </c>
      <c r="AY47" s="63" t="e">
        <f t="shared" si="14"/>
        <v>#N/A</v>
      </c>
      <c r="AZ47" s="51" t="e">
        <f t="shared" si="15"/>
        <v>#N/A</v>
      </c>
      <c r="BA47" s="21">
        <v>0</v>
      </c>
      <c r="BB47" s="2">
        <v>0</v>
      </c>
      <c r="BC47" s="55">
        <f t="shared" si="43"/>
        <v>0</v>
      </c>
      <c r="BD47" s="56" t="e" cm="1">
        <f t="array" ref="BD47">_xlfn.IFS(AND(AX47="contributo Fascia 1",(AY47*BB47)&gt;=2000), 2000, IF(AX47="contributo Fascia 2",(AY47*BB47)&gt;=1500), 1500, IF(AX47="contributo Fascia 1",(AY47*BB47)&lt;2000),(AY47*BB47), IF(AX47="contributo Fascia 2",(AY47*BB47)&lt;1500),(AY47*BB47), IF(AX47="ISEE non ammissibile",(AY47*BB47)=0),0, IF(AX47="alloggio non assegnabile", (AY47*BB47)=0),0, IF(AX47="contributo non applicabile",(AY47*BB47)=0),0)</f>
        <v>#N/A</v>
      </c>
      <c r="BE47" s="78" t="e" cm="1">
        <f t="array" ref="BE47">_xlfn.IFS(AND(AX47="contributo Fascia 1",(BA47*BB47)&gt;2000), 2000-BD47, IF(AX47="contributo Fascia 2",(BA47*BB47)&gt;1500), 1500-BD47, IF(AX47="contributo Fascia 1",(BA47*BB47)&lt;2000),2000-(BA47*BB47), IF(AX47="contributo Fascia 2",(BA47*BB47)&lt;1500),1500-(BA47*BB47), IF(AX47="ISEE non ammissibile",(BA47*BB47)=0),0, IF(AX47="alloggio non assegnabile", (BA47*BB47)=0),0, IF(AX47="contributo non applicabile",(BA47*BB47)=0),0)</f>
        <v>#N/A</v>
      </c>
      <c r="BF47" s="81">
        <v>0</v>
      </c>
      <c r="BG47" s="53" t="e" cm="1">
        <f t="array" ref="BG47">_xlfn.IFS(AND(BF47&gt;9360, BF47&lt;=20000), "FASCIA 1",IF(BF47&gt;20000, BF47&lt;=35000), "FASCIA 2")</f>
        <v>#N/A</v>
      </c>
      <c r="BH47" s="5">
        <v>0</v>
      </c>
      <c r="BI47" s="54" t="str">
        <f t="shared" si="17"/>
        <v>ND</v>
      </c>
      <c r="BJ47" s="62" t="e" cm="1">
        <f t="array" ref="BJ47">_xlfn.IFS(IF(BG47="FASCIA 1", BI47&lt;=15%), "contributo non applicabile", IF(BG47="FASCIA 2", BI47&lt;=20%), "contributo non applicabile", IF(BG47="FASCIA 1", BI47 &gt;15%), "contributo Fascia 1", IF(BG47="FASCIA 2", BI47&gt;20%), "contributo Fascia 2", IF(BG47="ISEE non ammissibile",BH47&gt;=0), "ISEE non ammissibile")</f>
        <v>#N/A</v>
      </c>
      <c r="BK47" s="63" t="e">
        <f t="shared" si="18"/>
        <v>#N/A</v>
      </c>
      <c r="BL47" s="51" t="e">
        <f t="shared" si="19"/>
        <v>#N/A</v>
      </c>
      <c r="BM47" s="21">
        <v>0</v>
      </c>
      <c r="BN47" s="2">
        <v>0</v>
      </c>
      <c r="BO47" s="55">
        <f t="shared" si="44"/>
        <v>0</v>
      </c>
      <c r="BP47" s="56" t="e" cm="1">
        <f t="array" ref="BP47">_xlfn.IFS(AND(BJ47="contributo Fascia 1",(BK47*BN47)&gt;=2000), 2000, IF(BJ47="contributo Fascia 2",(BK47*BN47)&gt;=1500), 1500, IF(BJ47="contributo Fascia 1",(BK47*BN47)&lt;2000),(BK47*BN47), IF(BJ47="contributo Fascia 2",(BK47*BN47)&lt;1500),(BK47*BN47), IF(BJ47="ISEE non ammissibile",(BK47*BN47)=0),0, IF(BJ47="alloggio non assegnabile", (BK47*BN47)=0),0, IF(BJ47="contributo non applicabile",(BK47*BN47)=0),0)</f>
        <v>#N/A</v>
      </c>
      <c r="BQ47" s="78" t="e" cm="1">
        <f t="array" ref="BQ47">_xlfn.IFS(AND(BJ47="contributo Fascia 1",(BM47*BN47)&gt;2000), 2000-BP47, IF(BJ47="contributo Fascia 2",(BM47*BN47)&gt;1500), 1500-BP47, IF(BJ47="contributo Fascia 1",(BM47*BN47)&lt;2000),2000-(BM47*BN47), IF(BJ47="contributo Fascia 2",(BM47*BN47)&lt;1500),1500-(BM47*BN47), IF(BJ47="ISEE non ammissibile",(BM47*BN47)=0),0, IF(BJ47="alloggio non assegnabile", (BM47*BN47)=0),0, IF(BJ47="contributo non applicabile",(BM47*BN47)=0),0)</f>
        <v>#N/A</v>
      </c>
      <c r="BR47" s="80">
        <v>0</v>
      </c>
      <c r="BS47" s="53" t="e" cm="1">
        <f t="array" ref="BS47">_xlfn.IFS(AND(BR47&gt;9360, BR47&lt;=20000), "FASCIA 1",IF(BR47&gt;20000, BR47&lt;=35000), "FASCIA 2")</f>
        <v>#N/A</v>
      </c>
      <c r="BT47" s="5">
        <v>0</v>
      </c>
      <c r="BU47" s="54" t="str">
        <f t="shared" si="21"/>
        <v>ND</v>
      </c>
      <c r="BV47" s="62" t="e" cm="1">
        <f t="array" ref="BV47">_xlfn.IFS(IF(BS47="FASCIA 1", BU47&lt;=15%), "contributo non applicabile", IF(BS47="FASCIA 2", BU47&lt;=20%), "contributo non applicabile", IF(BS47="FASCIA 1", BU47 &gt;15%), "contributo Fascia 1", IF(BS47="FASCIA 2", BU47&gt;20%), "contributo Fascia 2", IF(BS47="ISEE non ammissibile",BT47&gt;=0), "ISEE non ammissibile")</f>
        <v>#N/A</v>
      </c>
      <c r="BW47" s="63" t="e">
        <f t="shared" si="22"/>
        <v>#N/A</v>
      </c>
      <c r="BX47" s="51" t="e">
        <f t="shared" si="23"/>
        <v>#N/A</v>
      </c>
      <c r="BY47" s="21">
        <v>0</v>
      </c>
      <c r="BZ47" s="2">
        <v>0</v>
      </c>
      <c r="CA47" s="55">
        <f t="shared" si="45"/>
        <v>0</v>
      </c>
      <c r="CB47" s="56" t="e" cm="1">
        <f t="array" ref="CB47">_xlfn.IFS(AND(BV47="contributo Fascia 1",(BW47*BZ47)&gt;=2000), 2000, IF(BV47="contributo Fascia 2",(BW47*BZ47)&gt;=1500), 1500, IF(BV47="contributo Fascia 1",(BW47*BZ47)&lt;2000),(BW47*BZ47), IF(BV47="contributo Fascia 2",(BW47*BZ47)&lt;1500),(BW47*BZ47), IF(BV47="ISEE non ammissibile",(BW47*BZ47)=0),0, IF(BV47="alloggio non assegnabile", (BW47*BZ47)=0),0, IF(BV47="contributo non applicabile",(BW47*BZ47)=0),0)</f>
        <v>#N/A</v>
      </c>
      <c r="CC47" s="78" t="e" cm="1">
        <f t="array" ref="CC47">_xlfn.IFS(AND(BV47="contributo Fascia 1",(BY47*BZ47)&gt;2000), 2000-CB47, IF(BV47="contributo Fascia 2",(BY47*BZ47)&gt;1500), 1500-CB47, IF(BV47="contributo Fascia 1",(BY47*BZ47)&lt;2000),2000-(BY47*BZ47), IF(BV47="contributo Fascia 2",(BY47*BZ47)&lt;1500),1500-(BY47*BZ47), IF(BV47="ISEE non ammissibile",(BY47*BZ47)=0),0, IF(BV47="alloggio non assegnabile", (BY47*BZ47)=0),0, IF(BV47="contributo non applicabile",(BY47*BZ47)=0),0)</f>
        <v>#N/A</v>
      </c>
      <c r="CD47" s="81">
        <v>0</v>
      </c>
      <c r="CE47" s="53" t="e" cm="1">
        <f t="array" ref="CE47">_xlfn.IFS(AND(CD47&gt;9360, CD47&lt;=20000), "FASCIA 1",IF(CD47&gt;20000, CD47&lt;=35000), "FASCIA 2")</f>
        <v>#N/A</v>
      </c>
      <c r="CF47" s="5">
        <v>0</v>
      </c>
      <c r="CG47" s="54" t="str">
        <f t="shared" si="25"/>
        <v>ND</v>
      </c>
      <c r="CH47" s="62" t="e" cm="1">
        <f t="array" ref="CH47">_xlfn.IFS(IF(CE47="FASCIA 1", CG47&lt;=15%), "contributo non applicabile", IF(CE47="FASCIA 2", CG47&lt;=20%), "contributo non applicabile", IF(CE47="FASCIA 1", CG47 &gt;15%), "contributo Fascia 1", IF(CE47="FASCIA 2", CG47&gt;20%), "contributo Fascia 2", IF(CE47="ISEE non ammissibile",CF47&gt;=0), "ISEE non ammissibile")</f>
        <v>#N/A</v>
      </c>
      <c r="CI47" s="63" t="e">
        <f t="shared" si="26"/>
        <v>#N/A</v>
      </c>
      <c r="CJ47" s="51" t="e">
        <f t="shared" si="27"/>
        <v>#N/A</v>
      </c>
      <c r="CK47" s="21">
        <v>0</v>
      </c>
      <c r="CL47" s="2">
        <v>0</v>
      </c>
      <c r="CM47" s="55">
        <f t="shared" si="46"/>
        <v>0</v>
      </c>
      <c r="CN47" s="56" t="e" cm="1">
        <f t="array" ref="CN47">_xlfn.IFS(AND(CH47="contributo Fascia 1",(CI47*CL47)&gt;=2000), 2000, IF(CH47="contributo Fascia 2",(CI47*CL47)&gt;=1500), 1500, IF(CH47="contributo Fascia 1",(CI47*CL47)&lt;2000),(CI47*CL47), IF(CH47="contributo Fascia 2",(CI47*CL47)&lt;1500),(CI47*CL47), IF(CH47="ISEE non ammissibile",(CI47*CL47)=0),0, IF(CH47="alloggio non assegnabile", (CI47*CL47)=0),0, IF(CH47="contributo non applicabile",(CI47*CL47)=0),0)</f>
        <v>#N/A</v>
      </c>
      <c r="CO47" s="78" t="e" cm="1">
        <f t="array" ref="CO47">_xlfn.IFS(AND(CH47="contributo Fascia 1",(CK47*CL47)&gt;2000), 2000-CN47, IF(CH47="contributo Fascia 2",(CK47*CL47)&gt;1500), 1500-CN47, IF(CH47="contributo Fascia 1",(CK47*CL47)&lt;2000),2000-(CK47*CL47), IF(CH47="contributo Fascia 2",(CK47*CL47)&lt;1500),1500-(CK47*CL47), IF(CH47="ISEE non ammissibile",(CK47*CL47)=0),0, IF(CH47="alloggio non assegnabile", (CK47*CL47)=0),0, IF(CH47="contributo non applicabile",(CK47*CL47)=0),0)</f>
        <v>#N/A</v>
      </c>
    </row>
    <row r="48" spans="1:93" x14ac:dyDescent="0.25">
      <c r="A48" s="65"/>
      <c r="B48" s="5">
        <v>0</v>
      </c>
      <c r="C48" s="92">
        <f t="shared" si="0"/>
        <v>0</v>
      </c>
      <c r="D48" s="2"/>
      <c r="E48" s="2"/>
      <c r="F48" s="2"/>
      <c r="G48" s="2"/>
      <c r="H48" s="2"/>
      <c r="I48" s="74"/>
      <c r="J48" s="80">
        <v>0</v>
      </c>
      <c r="K48" s="53" t="str" cm="1">
        <f t="array" ref="K48">_xlfn.IFS(AND(J48&gt;9360, J48&lt;=20000), "FASCIA 1",IF(J48&gt;20000, J48&lt;=35000), "FASCIA 2", OR(J48&lt;=9360, J48&gt;35000), "ISEE non ammissibile")</f>
        <v>ISEE non ammissibile</v>
      </c>
      <c r="L48" s="5">
        <v>0</v>
      </c>
      <c r="M48" s="54" t="str">
        <f t="shared" si="1"/>
        <v>ND</v>
      </c>
      <c r="N48" s="62" t="str" cm="1">
        <f t="array" ref="N48">_xlfn.IFS(AND(K48="FASCIA 1",M48&gt;30%), "alloggio non assegnabile", IF(K48="FASCIA 2",M48&gt;40%), "alloggio non assegnabile", IF(K48="FASCIA 1", M48&lt;=15%), "contributo non applicabile", IF(K48="FASCIA 2", M48&lt;=20%), "contributo non applicabile", IF(K48="FASCIA 1", M48 &gt;15%), "contributo Fascia 1", IF(K48="FASCIA 2", M48&gt;20%), "contributo Fascia 2", IF(K48="ISEE non ammissibile",L48&gt;=0), "ISEE non ammissibile")</f>
        <v>ISEE non ammissibile</v>
      </c>
      <c r="O48" s="63">
        <f t="shared" si="2"/>
        <v>0</v>
      </c>
      <c r="P48" s="51" t="str">
        <f t="shared" si="3"/>
        <v>verificato</v>
      </c>
      <c r="Q48" s="21">
        <v>0</v>
      </c>
      <c r="R48" s="2">
        <v>0</v>
      </c>
      <c r="S48" s="55">
        <f t="shared" si="41"/>
        <v>0</v>
      </c>
      <c r="T48" s="56" cm="1">
        <f t="array" ref="T48">_xlfn.IFS(AND(N48="contributo Fascia 1",(O48*R48)&gt;=2000), 2000, IF(N48="contributo Fascia 2",(O48*R48)&gt;=1500), 1500, IF(N48="contributo Fascia 1",(O48*R48)&lt;2000),(O48*R48), IF(N48="contributo Fascia 2",(O48*R48)&lt;1500),(O48*R48), IF(N48="ISEE non ammissibile",(O48*R48)=0),0, IF(N48="alloggio non assegnabile", (O48*R48)=0),0, IF(N48="contributo non applicabile",(O48*R48)=0),0)</f>
        <v>0</v>
      </c>
      <c r="U48" s="78" cm="1">
        <f t="array" ref="U48">_xlfn.IFS(AND(N48="contributo Fascia 1",(Q48*R48)&gt;2000), 2000-T48, IF(N48="contributo Fascia 2",(Q48*R48)&gt;1500), 1500-T48, IF(N48="contributo Fascia 1",(Q48*R48)&lt;2000),2000-(Q48*R48), IF(N48="contributo Fascia 2",(Q48*R48)&lt;1500),1500-(Q48*R48), IF(N48="ISEE non ammissibile",(Q48*R48)=0),0, IF(N48="alloggio non assegnabile", (Q48*R48)=0),0, IF(N48="contributo non applicabile",(Q48*R48)=0),0)</f>
        <v>0</v>
      </c>
      <c r="V48" s="80">
        <v>0</v>
      </c>
      <c r="W48" s="53" t="e" cm="1">
        <f t="array" ref="W48">_xlfn.IFS(AND(V48&gt;9360, V48&lt;=20000), "FASCIA 1",IF(V48&gt;20000, V48&lt;=35000), "FASCIA 2")</f>
        <v>#N/A</v>
      </c>
      <c r="X48" s="5">
        <v>0</v>
      </c>
      <c r="Y48" s="54" t="str">
        <f t="shared" si="5"/>
        <v>ND</v>
      </c>
      <c r="Z48" s="62" t="e" cm="1">
        <f t="array" ref="Z48">_xlfn.IFS(IF(W48="FASCIA 1", Y48&lt;=15%), "contributo non applicabile", IF(W48="FASCIA 2", Y48&lt;=20%), "contributo non applicabile", IF(W48="FASCIA 1", Y48 &gt;15%), "contributo Fascia 1", IF(W48="FASCIA 2", Y48&gt;20%), "contributo Fascia 2", IF(W48="ISEE non ammissibile",X48&gt;=0), "ISEE non ammissibile")</f>
        <v>#N/A</v>
      </c>
      <c r="AA48" s="63" t="e">
        <f t="shared" si="6"/>
        <v>#N/A</v>
      </c>
      <c r="AB48" s="51" t="e">
        <f t="shared" si="7"/>
        <v>#N/A</v>
      </c>
      <c r="AC48" s="21">
        <v>0</v>
      </c>
      <c r="AD48" s="2">
        <v>0</v>
      </c>
      <c r="AE48" s="55">
        <f t="shared" si="8"/>
        <v>0</v>
      </c>
      <c r="AF48" s="56" t="e" cm="1">
        <f t="array" ref="AF48">_xlfn.IFS(AND(Z48="contributo Fascia 1",(AA48*AD48)&gt;=2000), 2000, IF(Z48="contributo Fascia 2",(AA48*AD48)&gt;=1500), 1500, IF(Z48="contributo Fascia 1",(AA48*AD48)&lt;2000),(AA48*AD48), IF(Z48="contributo Fascia 2",(AA48*AD48)&lt;1500),(AA48*AD48), IF(Z48="ISEE non ammissibile",(AA48*AD48)=0),0, IF(Z48="alloggio non assegnabile", (AA48*AD48)=0),0, IF(Z48="contributo non applicabile",(AA48*AD48)=0),0)</f>
        <v>#N/A</v>
      </c>
      <c r="AG48" s="78" t="e" cm="1">
        <f t="array" ref="AG48">_xlfn.IFS(AND(Z48="contributo Fascia 1",(AC48*AD48)&gt;2000), 2000-AF48, IF(Z48="contributo Fascia 2",(AC48*AD48)&gt;1500), 1500-AF48, IF(Z48="contributo Fascia 1",(AC48*AD48)&lt;2000),2000-(AC48*AD48), IF(Z48="contributo Fascia 2",(AC48*AD48)&lt;1500),1500-(AC48*AD48), IF(Z48="ISEE non ammissibile",(AC48*AD48)=0),0, IF(Z48="alloggio non assegnabile", (AC48*AD48)=0),0, IF(Z48="contributo non applicabile",(AC48*AD48)=0),0)</f>
        <v>#N/A</v>
      </c>
      <c r="AH48" s="81">
        <v>0</v>
      </c>
      <c r="AI48" s="53" t="e" cm="1">
        <f t="array" ref="AI48">_xlfn.IFS(AND(AH48&gt;9360, AH48&lt;=20000), "FASCIA 1",IF(AH48&gt;20000, AH48&lt;=35000), "FASCIA 2")</f>
        <v>#N/A</v>
      </c>
      <c r="AJ48" s="5">
        <v>0</v>
      </c>
      <c r="AK48" s="54" t="str">
        <f t="shared" si="9"/>
        <v>ND</v>
      </c>
      <c r="AL48" s="62" t="e" cm="1">
        <f t="array" ref="AL48">_xlfn.IFS(IF(AI48="FASCIA 1", AK48&lt;=15%), "contributo non applicabile", IF(AI48="FASCIA 2", AK48&lt;=20%), "contributo non applicabile", IF(AI48="FASCIA 1", AK48 &gt;15%), "contributo Fascia 1", IF(AI48="FASCIA 2", AK48&gt;20%), "contributo Fascia 2", IF(AI48="ISEE non ammissibile",AJ48&gt;=0), "ISEE non ammissibile")</f>
        <v>#N/A</v>
      </c>
      <c r="AM48" s="51" t="e">
        <f t="shared" si="10"/>
        <v>#N/A</v>
      </c>
      <c r="AN48" s="51" t="e">
        <f t="shared" si="11"/>
        <v>#N/A</v>
      </c>
      <c r="AO48" s="21">
        <v>0</v>
      </c>
      <c r="AP48" s="2">
        <v>0</v>
      </c>
      <c r="AQ48" s="55">
        <f t="shared" si="42"/>
        <v>0</v>
      </c>
      <c r="AR48" s="56" t="e" cm="1">
        <f t="array" ref="AR48">_xlfn.IFS(AND(AL48="contributo Fascia 1",(AM48*AP48)&gt;=2000), 2000, IF(AL48="contributo Fascia 2",(AM48*AP48)&gt;=1500), 1500, IF(AL48="contributo Fascia 1",(AM48*AP48)&lt;2000),(AM48*AP48), IF(AL48="contributo Fascia 2",(AM48*AP48)&lt;1500),(AM48*AP48), IF(AL48="ISEE non ammissibile",(AM48*AP48)=0),0, IF(AL48="alloggio non assegnabile", (AM48*AP48)=0),0, IF(AL48="contributo non applicabile",(AM48*AP48)=0),0)</f>
        <v>#N/A</v>
      </c>
      <c r="AS48" s="78" t="e" cm="1">
        <f t="array" ref="AS48">_xlfn.IFS(AND(AL48="contributo Fascia 1",(AO48*AP48)&gt;2000), 2000-AR48, IF(AL48="contributo Fascia 2",(AO48*AP48)&gt;1500), 1500-AR48, IF(AL48="contributo Fascia 1",(AO48*AP48)&lt;2000),2000-(AO48*AP48), IF(AL48="contributo Fascia 2",(AO48*AP48)&lt;1500),1500-(AO48*AP48), IF(AL48="ISEE non ammissibile",(AO48*AP48)=0),0, IF(AL48="alloggio non assegnabile", (AO48*AP48)=0),0, IF(AL48="contributo non applicabile",(AO48*AP48)=0),0)</f>
        <v>#N/A</v>
      </c>
      <c r="AT48" s="80">
        <v>0</v>
      </c>
      <c r="AU48" s="53" t="e" cm="1">
        <f t="array" ref="AU48">_xlfn.IFS(AND(AT48&gt;9360, AT48&lt;=20000), "FASCIA 1",IF(AT48&gt;20000, AT48&lt;=35000), "FASCIA 2")</f>
        <v>#N/A</v>
      </c>
      <c r="AV48" s="5">
        <v>0</v>
      </c>
      <c r="AW48" s="54" t="str">
        <f t="shared" si="13"/>
        <v>ND</v>
      </c>
      <c r="AX48" s="62" t="e" cm="1">
        <f t="array" ref="AX48">_xlfn.IFS(IF(AU48="FASCIA 1", AW48&lt;=15%), "contributo non applicabile", IF(AU48="FASCIA 2", AW48&lt;=20%), "contributo non applicabile", IF(AU48="FASCIA 1", AW48 &gt;15%), "contributo Fascia 1", IF(AU48="FASCIA 2", AW48&gt;20%), "contributo Fascia 2", IF(AU48="ISEE non ammissibile",AV48&gt;=0), "ISEE non ammissibile")</f>
        <v>#N/A</v>
      </c>
      <c r="AY48" s="63" t="e">
        <f t="shared" si="14"/>
        <v>#N/A</v>
      </c>
      <c r="AZ48" s="51" t="e">
        <f t="shared" si="15"/>
        <v>#N/A</v>
      </c>
      <c r="BA48" s="21">
        <v>0</v>
      </c>
      <c r="BB48" s="2">
        <v>0</v>
      </c>
      <c r="BC48" s="55">
        <f t="shared" si="43"/>
        <v>0</v>
      </c>
      <c r="BD48" s="56" t="e" cm="1">
        <f t="array" ref="BD48">_xlfn.IFS(AND(AX48="contributo Fascia 1",(AY48*BB48)&gt;=2000), 2000, IF(AX48="contributo Fascia 2",(AY48*BB48)&gt;=1500), 1500, IF(AX48="contributo Fascia 1",(AY48*BB48)&lt;2000),(AY48*BB48), IF(AX48="contributo Fascia 2",(AY48*BB48)&lt;1500),(AY48*BB48), IF(AX48="ISEE non ammissibile",(AY48*BB48)=0),0, IF(AX48="alloggio non assegnabile", (AY48*BB48)=0),0, IF(AX48="contributo non applicabile",(AY48*BB48)=0),0)</f>
        <v>#N/A</v>
      </c>
      <c r="BE48" s="78" t="e" cm="1">
        <f t="array" ref="BE48">_xlfn.IFS(AND(AX48="contributo Fascia 1",(BA48*BB48)&gt;2000), 2000-BD48, IF(AX48="contributo Fascia 2",(BA48*BB48)&gt;1500), 1500-BD48, IF(AX48="contributo Fascia 1",(BA48*BB48)&lt;2000),2000-(BA48*BB48), IF(AX48="contributo Fascia 2",(BA48*BB48)&lt;1500),1500-(BA48*BB48), IF(AX48="ISEE non ammissibile",(BA48*BB48)=0),0, IF(AX48="alloggio non assegnabile", (BA48*BB48)=0),0, IF(AX48="contributo non applicabile",(BA48*BB48)=0),0)</f>
        <v>#N/A</v>
      </c>
      <c r="BF48" s="81">
        <v>0</v>
      </c>
      <c r="BG48" s="53" t="e" cm="1">
        <f t="array" ref="BG48">_xlfn.IFS(AND(BF48&gt;9360, BF48&lt;=20000), "FASCIA 1",IF(BF48&gt;20000, BF48&lt;=35000), "FASCIA 2")</f>
        <v>#N/A</v>
      </c>
      <c r="BH48" s="5">
        <v>0</v>
      </c>
      <c r="BI48" s="54" t="str">
        <f t="shared" si="17"/>
        <v>ND</v>
      </c>
      <c r="BJ48" s="62" t="e" cm="1">
        <f t="array" ref="BJ48">_xlfn.IFS(IF(BG48="FASCIA 1", BI48&lt;=15%), "contributo non applicabile", IF(BG48="FASCIA 2", BI48&lt;=20%), "contributo non applicabile", IF(BG48="FASCIA 1", BI48 &gt;15%), "contributo Fascia 1", IF(BG48="FASCIA 2", BI48&gt;20%), "contributo Fascia 2", IF(BG48="ISEE non ammissibile",BH48&gt;=0), "ISEE non ammissibile")</f>
        <v>#N/A</v>
      </c>
      <c r="BK48" s="63" t="e">
        <f t="shared" si="18"/>
        <v>#N/A</v>
      </c>
      <c r="BL48" s="51" t="e">
        <f t="shared" si="19"/>
        <v>#N/A</v>
      </c>
      <c r="BM48" s="21">
        <v>0</v>
      </c>
      <c r="BN48" s="2">
        <v>0</v>
      </c>
      <c r="BO48" s="55">
        <f t="shared" si="44"/>
        <v>0</v>
      </c>
      <c r="BP48" s="56" t="e" cm="1">
        <f t="array" ref="BP48">_xlfn.IFS(AND(BJ48="contributo Fascia 1",(BK48*BN48)&gt;=2000), 2000, IF(BJ48="contributo Fascia 2",(BK48*BN48)&gt;=1500), 1500, IF(BJ48="contributo Fascia 1",(BK48*BN48)&lt;2000),(BK48*BN48), IF(BJ48="contributo Fascia 2",(BK48*BN48)&lt;1500),(BK48*BN48), IF(BJ48="ISEE non ammissibile",(BK48*BN48)=0),0, IF(BJ48="alloggio non assegnabile", (BK48*BN48)=0),0, IF(BJ48="contributo non applicabile",(BK48*BN48)=0),0)</f>
        <v>#N/A</v>
      </c>
      <c r="BQ48" s="78" t="e" cm="1">
        <f t="array" ref="BQ48">_xlfn.IFS(AND(BJ48="contributo Fascia 1",(BM48*BN48)&gt;2000), 2000-BP48, IF(BJ48="contributo Fascia 2",(BM48*BN48)&gt;1500), 1500-BP48, IF(BJ48="contributo Fascia 1",(BM48*BN48)&lt;2000),2000-(BM48*BN48), IF(BJ48="contributo Fascia 2",(BM48*BN48)&lt;1500),1500-(BM48*BN48), IF(BJ48="ISEE non ammissibile",(BM48*BN48)=0),0, IF(BJ48="alloggio non assegnabile", (BM48*BN48)=0),0, IF(BJ48="contributo non applicabile",(BM48*BN48)=0),0)</f>
        <v>#N/A</v>
      </c>
      <c r="BR48" s="80">
        <v>0</v>
      </c>
      <c r="BS48" s="53" t="e" cm="1">
        <f t="array" ref="BS48">_xlfn.IFS(AND(BR48&gt;9360, BR48&lt;=20000), "FASCIA 1",IF(BR48&gt;20000, BR48&lt;=35000), "FASCIA 2")</f>
        <v>#N/A</v>
      </c>
      <c r="BT48" s="5">
        <v>0</v>
      </c>
      <c r="BU48" s="54" t="str">
        <f t="shared" si="21"/>
        <v>ND</v>
      </c>
      <c r="BV48" s="62" t="e" cm="1">
        <f t="array" ref="BV48">_xlfn.IFS(IF(BS48="FASCIA 1", BU48&lt;=15%), "contributo non applicabile", IF(BS48="FASCIA 2", BU48&lt;=20%), "contributo non applicabile", IF(BS48="FASCIA 1", BU48 &gt;15%), "contributo Fascia 1", IF(BS48="FASCIA 2", BU48&gt;20%), "contributo Fascia 2", IF(BS48="ISEE non ammissibile",BT48&gt;=0), "ISEE non ammissibile")</f>
        <v>#N/A</v>
      </c>
      <c r="BW48" s="63" t="e">
        <f t="shared" si="22"/>
        <v>#N/A</v>
      </c>
      <c r="BX48" s="51" t="e">
        <f t="shared" si="23"/>
        <v>#N/A</v>
      </c>
      <c r="BY48" s="21">
        <v>0</v>
      </c>
      <c r="BZ48" s="2">
        <v>0</v>
      </c>
      <c r="CA48" s="55">
        <f t="shared" si="45"/>
        <v>0</v>
      </c>
      <c r="CB48" s="56" t="e" cm="1">
        <f t="array" ref="CB48">_xlfn.IFS(AND(BV48="contributo Fascia 1",(BW48*BZ48)&gt;=2000), 2000, IF(BV48="contributo Fascia 2",(BW48*BZ48)&gt;=1500), 1500, IF(BV48="contributo Fascia 1",(BW48*BZ48)&lt;2000),(BW48*BZ48), IF(BV48="contributo Fascia 2",(BW48*BZ48)&lt;1500),(BW48*BZ48), IF(BV48="ISEE non ammissibile",(BW48*BZ48)=0),0, IF(BV48="alloggio non assegnabile", (BW48*BZ48)=0),0, IF(BV48="contributo non applicabile",(BW48*BZ48)=0),0)</f>
        <v>#N/A</v>
      </c>
      <c r="CC48" s="78" t="e" cm="1">
        <f t="array" ref="CC48">_xlfn.IFS(AND(BV48="contributo Fascia 1",(BY48*BZ48)&gt;2000), 2000-CB48, IF(BV48="contributo Fascia 2",(BY48*BZ48)&gt;1500), 1500-CB48, IF(BV48="contributo Fascia 1",(BY48*BZ48)&lt;2000),2000-(BY48*BZ48), IF(BV48="contributo Fascia 2",(BY48*BZ48)&lt;1500),1500-(BY48*BZ48), IF(BV48="ISEE non ammissibile",(BY48*BZ48)=0),0, IF(BV48="alloggio non assegnabile", (BY48*BZ48)=0),0, IF(BV48="contributo non applicabile",(BY48*BZ48)=0),0)</f>
        <v>#N/A</v>
      </c>
      <c r="CD48" s="81">
        <v>0</v>
      </c>
      <c r="CE48" s="53" t="e" cm="1">
        <f t="array" ref="CE48">_xlfn.IFS(AND(CD48&gt;9360, CD48&lt;=20000), "FASCIA 1",IF(CD48&gt;20000, CD48&lt;=35000), "FASCIA 2")</f>
        <v>#N/A</v>
      </c>
      <c r="CF48" s="5">
        <v>0</v>
      </c>
      <c r="CG48" s="54" t="str">
        <f t="shared" si="25"/>
        <v>ND</v>
      </c>
      <c r="CH48" s="62" t="e" cm="1">
        <f t="array" ref="CH48">_xlfn.IFS(IF(CE48="FASCIA 1", CG48&lt;=15%), "contributo non applicabile", IF(CE48="FASCIA 2", CG48&lt;=20%), "contributo non applicabile", IF(CE48="FASCIA 1", CG48 &gt;15%), "contributo Fascia 1", IF(CE48="FASCIA 2", CG48&gt;20%), "contributo Fascia 2", IF(CE48="ISEE non ammissibile",CF48&gt;=0), "ISEE non ammissibile")</f>
        <v>#N/A</v>
      </c>
      <c r="CI48" s="63" t="e">
        <f t="shared" si="26"/>
        <v>#N/A</v>
      </c>
      <c r="CJ48" s="51" t="e">
        <f t="shared" si="27"/>
        <v>#N/A</v>
      </c>
      <c r="CK48" s="21">
        <v>0</v>
      </c>
      <c r="CL48" s="2">
        <v>0</v>
      </c>
      <c r="CM48" s="55">
        <f t="shared" si="46"/>
        <v>0</v>
      </c>
      <c r="CN48" s="56" t="e" cm="1">
        <f t="array" ref="CN48">_xlfn.IFS(AND(CH48="contributo Fascia 1",(CI48*CL48)&gt;=2000), 2000, IF(CH48="contributo Fascia 2",(CI48*CL48)&gt;=1500), 1500, IF(CH48="contributo Fascia 1",(CI48*CL48)&lt;2000),(CI48*CL48), IF(CH48="contributo Fascia 2",(CI48*CL48)&lt;1500),(CI48*CL48), IF(CH48="ISEE non ammissibile",(CI48*CL48)=0),0, IF(CH48="alloggio non assegnabile", (CI48*CL48)=0),0, IF(CH48="contributo non applicabile",(CI48*CL48)=0),0)</f>
        <v>#N/A</v>
      </c>
      <c r="CO48" s="78" t="e" cm="1">
        <f t="array" ref="CO48">_xlfn.IFS(AND(CH48="contributo Fascia 1",(CK48*CL48)&gt;2000), 2000-CN48, IF(CH48="contributo Fascia 2",(CK48*CL48)&gt;1500), 1500-CN48, IF(CH48="contributo Fascia 1",(CK48*CL48)&lt;2000),2000-(CK48*CL48), IF(CH48="contributo Fascia 2",(CK48*CL48)&lt;1500),1500-(CK48*CL48), IF(CH48="ISEE non ammissibile",(CK48*CL48)=0),0, IF(CH48="alloggio non assegnabile", (CK48*CL48)=0),0, IF(CH48="contributo non applicabile",(CK48*CL48)=0),0)</f>
        <v>#N/A</v>
      </c>
    </row>
    <row r="49" spans="1:93" x14ac:dyDescent="0.25">
      <c r="A49" s="65"/>
      <c r="B49" s="5">
        <v>0</v>
      </c>
      <c r="C49" s="92">
        <f t="shared" si="0"/>
        <v>0</v>
      </c>
      <c r="D49" s="2"/>
      <c r="E49" s="2"/>
      <c r="F49" s="2"/>
      <c r="G49" s="2"/>
      <c r="H49" s="2"/>
      <c r="I49" s="74"/>
      <c r="J49" s="80">
        <v>0</v>
      </c>
      <c r="K49" s="53" t="str" cm="1">
        <f t="array" ref="K49">_xlfn.IFS(AND(J49&gt;9360, J49&lt;=20000), "FASCIA 1",IF(J49&gt;20000, J49&lt;=35000), "FASCIA 2", OR(J49&lt;=9360, J49&gt;35000), "ISEE non ammissibile")</f>
        <v>ISEE non ammissibile</v>
      </c>
      <c r="L49" s="5">
        <v>0</v>
      </c>
      <c r="M49" s="54" t="str">
        <f t="shared" si="1"/>
        <v>ND</v>
      </c>
      <c r="N49" s="62" t="str" cm="1">
        <f t="array" ref="N49">_xlfn.IFS(AND(K49="FASCIA 1",M49&gt;30%), "alloggio non assegnabile", IF(K49="FASCIA 2",M49&gt;40%), "alloggio non assegnabile", IF(K49="FASCIA 1", M49&lt;=15%), "contributo non applicabile", IF(K49="FASCIA 2", M49&lt;=20%), "contributo non applicabile", IF(K49="FASCIA 1", M49 &gt;15%), "contributo Fascia 1", IF(K49="FASCIA 2", M49&gt;20%), "contributo Fascia 2", IF(K49="ISEE non ammissibile",L49&gt;=0), "ISEE non ammissibile")</f>
        <v>ISEE non ammissibile</v>
      </c>
      <c r="O49" s="63">
        <f t="shared" si="2"/>
        <v>0</v>
      </c>
      <c r="P49" s="51" t="str">
        <f t="shared" si="3"/>
        <v>verificato</v>
      </c>
      <c r="Q49" s="21">
        <v>0</v>
      </c>
      <c r="R49" s="2">
        <v>0</v>
      </c>
      <c r="S49" s="55">
        <f t="shared" si="29"/>
        <v>0</v>
      </c>
      <c r="T49" s="56" cm="1">
        <f t="array" ref="T49">_xlfn.IFS(AND(N49="contributo Fascia 1",(O49*R49)&gt;=2000), 2000, IF(N49="contributo Fascia 2",(O49*R49)&gt;=1500), 1500, IF(N49="contributo Fascia 1",(O49*R49)&lt;2000),(O49*R49), IF(N49="contributo Fascia 2",(O49*R49)&lt;1500),(O49*R49), IF(N49="ISEE non ammissibile",(O49*R49)=0),0, IF(N49="alloggio non assegnabile", (O49*R49)=0),0, IF(N49="contributo non applicabile",(O49*R49)=0),0)</f>
        <v>0</v>
      </c>
      <c r="U49" s="78" cm="1">
        <f t="array" ref="U49">_xlfn.IFS(AND(N49="contributo Fascia 1",(Q49*R49)&gt;2000), 2000-T49, IF(N49="contributo Fascia 2",(Q49*R49)&gt;1500), 1500-T49, IF(N49="contributo Fascia 1",(Q49*R49)&lt;2000),2000-(Q49*R49), IF(N49="contributo Fascia 2",(Q49*R49)&lt;1500),1500-(Q49*R49), IF(N49="ISEE non ammissibile",(Q49*R49)=0),0, IF(N49="alloggio non assegnabile", (Q49*R49)=0),0, IF(N49="contributo non applicabile",(Q49*R49)=0),0)</f>
        <v>0</v>
      </c>
      <c r="V49" s="80">
        <v>0</v>
      </c>
      <c r="W49" s="53" t="e" cm="1">
        <f t="array" ref="W49">_xlfn.IFS(AND(V49&gt;9360, V49&lt;=20000), "FASCIA 1",IF(V49&gt;20000, V49&lt;=35000), "FASCIA 2")</f>
        <v>#N/A</v>
      </c>
      <c r="X49" s="5">
        <v>0</v>
      </c>
      <c r="Y49" s="54" t="str">
        <f t="shared" si="5"/>
        <v>ND</v>
      </c>
      <c r="Z49" s="62" t="e" cm="1">
        <f t="array" ref="Z49">_xlfn.IFS(IF(W49="FASCIA 1", Y49&lt;=15%), "contributo non applicabile", IF(W49="FASCIA 2", Y49&lt;=20%), "contributo non applicabile", IF(W49="FASCIA 1", Y49 &gt;15%), "contributo Fascia 1", IF(W49="FASCIA 2", Y49&gt;20%), "contributo Fascia 2", IF(W49="ISEE non ammissibile",X49&gt;=0), "ISEE non ammissibile")</f>
        <v>#N/A</v>
      </c>
      <c r="AA49" s="63" t="e">
        <f t="shared" si="6"/>
        <v>#N/A</v>
      </c>
      <c r="AB49" s="51" t="e">
        <f t="shared" si="7"/>
        <v>#N/A</v>
      </c>
      <c r="AC49" s="21">
        <v>0</v>
      </c>
      <c r="AD49" s="2">
        <v>0</v>
      </c>
      <c r="AE49" s="55">
        <f t="shared" si="8"/>
        <v>0</v>
      </c>
      <c r="AF49" s="56" t="e" cm="1">
        <f t="array" ref="AF49">_xlfn.IFS(AND(Z49="contributo Fascia 1",(AA49*AD49)&gt;=2000), 2000, IF(Z49="contributo Fascia 2",(AA49*AD49)&gt;=1500), 1500, IF(Z49="contributo Fascia 1",(AA49*AD49)&lt;2000),(AA49*AD49), IF(Z49="contributo Fascia 2",(AA49*AD49)&lt;1500),(AA49*AD49), IF(Z49="ISEE non ammissibile",(AA49*AD49)=0),0, IF(Z49="alloggio non assegnabile", (AA49*AD49)=0),0, IF(Z49="contributo non applicabile",(AA49*AD49)=0),0)</f>
        <v>#N/A</v>
      </c>
      <c r="AG49" s="78" t="e" cm="1">
        <f t="array" ref="AG49">_xlfn.IFS(AND(Z49="contributo Fascia 1",(AC49*AD49)&gt;2000), 2000-AF49, IF(Z49="contributo Fascia 2",(AC49*AD49)&gt;1500), 1500-AF49, IF(Z49="contributo Fascia 1",(AC49*AD49)&lt;2000),2000-(AC49*AD49), IF(Z49="contributo Fascia 2",(AC49*AD49)&lt;1500),1500-(AC49*AD49), IF(Z49="ISEE non ammissibile",(AC49*AD49)=0),0, IF(Z49="alloggio non assegnabile", (AC49*AD49)=0),0, IF(Z49="contributo non applicabile",(AC49*AD49)=0),0)</f>
        <v>#N/A</v>
      </c>
      <c r="AH49" s="81">
        <v>0</v>
      </c>
      <c r="AI49" s="53" t="e" cm="1">
        <f t="array" ref="AI49">_xlfn.IFS(AND(AH49&gt;9360, AH49&lt;=20000), "FASCIA 1",IF(AH49&gt;20000, AH49&lt;=35000), "FASCIA 2")</f>
        <v>#N/A</v>
      </c>
      <c r="AJ49" s="5">
        <v>0</v>
      </c>
      <c r="AK49" s="54" t="str">
        <f t="shared" si="9"/>
        <v>ND</v>
      </c>
      <c r="AL49" s="62" t="e" cm="1">
        <f t="array" ref="AL49">_xlfn.IFS(IF(AI49="FASCIA 1", AK49&lt;=15%), "contributo non applicabile", IF(AI49="FASCIA 2", AK49&lt;=20%), "contributo non applicabile", IF(AI49="FASCIA 1", AK49 &gt;15%), "contributo Fascia 1", IF(AI49="FASCIA 2", AK49&gt;20%), "contributo Fascia 2", IF(AI49="ISEE non ammissibile",AJ49&gt;=0), "ISEE non ammissibile")</f>
        <v>#N/A</v>
      </c>
      <c r="AM49" s="51" t="e">
        <f t="shared" si="10"/>
        <v>#N/A</v>
      </c>
      <c r="AN49" s="51" t="e">
        <f t="shared" si="11"/>
        <v>#N/A</v>
      </c>
      <c r="AO49" s="21">
        <v>0</v>
      </c>
      <c r="AP49" s="2">
        <v>0</v>
      </c>
      <c r="AQ49" s="55">
        <f t="shared" si="30"/>
        <v>0</v>
      </c>
      <c r="AR49" s="56" t="e" cm="1">
        <f t="array" ref="AR49">_xlfn.IFS(AND(AL49="contributo Fascia 1",(AM49*AP49)&gt;=2000), 2000, IF(AL49="contributo Fascia 2",(AM49*AP49)&gt;=1500), 1500, IF(AL49="contributo Fascia 1",(AM49*AP49)&lt;2000),(AM49*AP49), IF(AL49="contributo Fascia 2",(AM49*AP49)&lt;1500),(AM49*AP49), IF(AL49="ISEE non ammissibile",(AM49*AP49)=0),0, IF(AL49="alloggio non assegnabile", (AM49*AP49)=0),0, IF(AL49="contributo non applicabile",(AM49*AP49)=0),0)</f>
        <v>#N/A</v>
      </c>
      <c r="AS49" s="78" t="e" cm="1">
        <f t="array" ref="AS49">_xlfn.IFS(AND(AL49="contributo Fascia 1",(AO49*AP49)&gt;2000), 2000-AR49, IF(AL49="contributo Fascia 2",(AO49*AP49)&gt;1500), 1500-AR49, IF(AL49="contributo Fascia 1",(AO49*AP49)&lt;2000),2000-(AO49*AP49), IF(AL49="contributo Fascia 2",(AO49*AP49)&lt;1500),1500-(AO49*AP49), IF(AL49="ISEE non ammissibile",(AO49*AP49)=0),0, IF(AL49="alloggio non assegnabile", (AO49*AP49)=0),0, IF(AL49="contributo non applicabile",(AO49*AP49)=0),0)</f>
        <v>#N/A</v>
      </c>
      <c r="AT49" s="80">
        <v>0</v>
      </c>
      <c r="AU49" s="53" t="e" cm="1">
        <f t="array" ref="AU49">_xlfn.IFS(AND(AT49&gt;9360, AT49&lt;=20000), "FASCIA 1",IF(AT49&gt;20000, AT49&lt;=35000), "FASCIA 2")</f>
        <v>#N/A</v>
      </c>
      <c r="AV49" s="5">
        <v>0</v>
      </c>
      <c r="AW49" s="54" t="str">
        <f t="shared" si="13"/>
        <v>ND</v>
      </c>
      <c r="AX49" s="62" t="e" cm="1">
        <f t="array" ref="AX49">_xlfn.IFS(IF(AU49="FASCIA 1", AW49&lt;=15%), "contributo non applicabile", IF(AU49="FASCIA 2", AW49&lt;=20%), "contributo non applicabile", IF(AU49="FASCIA 1", AW49 &gt;15%), "contributo Fascia 1", IF(AU49="FASCIA 2", AW49&gt;20%), "contributo Fascia 2", IF(AU49="ISEE non ammissibile",AV49&gt;=0), "ISEE non ammissibile")</f>
        <v>#N/A</v>
      </c>
      <c r="AY49" s="63" t="e">
        <f t="shared" si="14"/>
        <v>#N/A</v>
      </c>
      <c r="AZ49" s="51" t="e">
        <f t="shared" si="15"/>
        <v>#N/A</v>
      </c>
      <c r="BA49" s="21">
        <v>0</v>
      </c>
      <c r="BB49" s="2">
        <v>0</v>
      </c>
      <c r="BC49" s="55">
        <f t="shared" si="31"/>
        <v>0</v>
      </c>
      <c r="BD49" s="56" t="e" cm="1">
        <f t="array" ref="BD49">_xlfn.IFS(AND(AX49="contributo Fascia 1",(AY49*BB49)&gt;=2000), 2000, IF(AX49="contributo Fascia 2",(AY49*BB49)&gt;=1500), 1500, IF(AX49="contributo Fascia 1",(AY49*BB49)&lt;2000),(AY49*BB49), IF(AX49="contributo Fascia 2",(AY49*BB49)&lt;1500),(AY49*BB49), IF(AX49="ISEE non ammissibile",(AY49*BB49)=0),0, IF(AX49="alloggio non assegnabile", (AY49*BB49)=0),0, IF(AX49="contributo non applicabile",(AY49*BB49)=0),0)</f>
        <v>#N/A</v>
      </c>
      <c r="BE49" s="78" t="e" cm="1">
        <f t="array" ref="BE49">_xlfn.IFS(AND(AX49="contributo Fascia 1",(BA49*BB49)&gt;2000), 2000-BD49, IF(AX49="contributo Fascia 2",(BA49*BB49)&gt;1500), 1500-BD49, IF(AX49="contributo Fascia 1",(BA49*BB49)&lt;2000),2000-(BA49*BB49), IF(AX49="contributo Fascia 2",(BA49*BB49)&lt;1500),1500-(BA49*BB49), IF(AX49="ISEE non ammissibile",(BA49*BB49)=0),0, IF(AX49="alloggio non assegnabile", (BA49*BB49)=0),0, IF(AX49="contributo non applicabile",(BA49*BB49)=0),0)</f>
        <v>#N/A</v>
      </c>
      <c r="BF49" s="81">
        <v>0</v>
      </c>
      <c r="BG49" s="53" t="e" cm="1">
        <f t="array" ref="BG49">_xlfn.IFS(AND(BF49&gt;9360, BF49&lt;=20000), "FASCIA 1",IF(BF49&gt;20000, BF49&lt;=35000), "FASCIA 2")</f>
        <v>#N/A</v>
      </c>
      <c r="BH49" s="5">
        <v>0</v>
      </c>
      <c r="BI49" s="54" t="str">
        <f t="shared" si="17"/>
        <v>ND</v>
      </c>
      <c r="BJ49" s="62" t="e" cm="1">
        <f t="array" ref="BJ49">_xlfn.IFS(IF(BG49="FASCIA 1", BI49&lt;=15%), "contributo non applicabile", IF(BG49="FASCIA 2", BI49&lt;=20%), "contributo non applicabile", IF(BG49="FASCIA 1", BI49 &gt;15%), "contributo Fascia 1", IF(BG49="FASCIA 2", BI49&gt;20%), "contributo Fascia 2", IF(BG49="ISEE non ammissibile",BH49&gt;=0), "ISEE non ammissibile")</f>
        <v>#N/A</v>
      </c>
      <c r="BK49" s="63" t="e">
        <f t="shared" si="18"/>
        <v>#N/A</v>
      </c>
      <c r="BL49" s="51" t="e">
        <f t="shared" si="19"/>
        <v>#N/A</v>
      </c>
      <c r="BM49" s="21">
        <v>0</v>
      </c>
      <c r="BN49" s="2">
        <v>0</v>
      </c>
      <c r="BO49" s="55">
        <f t="shared" si="32"/>
        <v>0</v>
      </c>
      <c r="BP49" s="56" t="e" cm="1">
        <f t="array" ref="BP49">_xlfn.IFS(AND(BJ49="contributo Fascia 1",(BK49*BN49)&gt;=2000), 2000, IF(BJ49="contributo Fascia 2",(BK49*BN49)&gt;=1500), 1500, IF(BJ49="contributo Fascia 1",(BK49*BN49)&lt;2000),(BK49*BN49), IF(BJ49="contributo Fascia 2",(BK49*BN49)&lt;1500),(BK49*BN49), IF(BJ49="ISEE non ammissibile",(BK49*BN49)=0),0, IF(BJ49="alloggio non assegnabile", (BK49*BN49)=0),0, IF(BJ49="contributo non applicabile",(BK49*BN49)=0),0)</f>
        <v>#N/A</v>
      </c>
      <c r="BQ49" s="78" t="e" cm="1">
        <f t="array" ref="BQ49">_xlfn.IFS(AND(BJ49="contributo Fascia 1",(BM49*BN49)&gt;2000), 2000-BP49, IF(BJ49="contributo Fascia 2",(BM49*BN49)&gt;1500), 1500-BP49, IF(BJ49="contributo Fascia 1",(BM49*BN49)&lt;2000),2000-(BM49*BN49), IF(BJ49="contributo Fascia 2",(BM49*BN49)&lt;1500),1500-(BM49*BN49), IF(BJ49="ISEE non ammissibile",(BM49*BN49)=0),0, IF(BJ49="alloggio non assegnabile", (BM49*BN49)=0),0, IF(BJ49="contributo non applicabile",(BM49*BN49)=0),0)</f>
        <v>#N/A</v>
      </c>
      <c r="BR49" s="80">
        <v>0</v>
      </c>
      <c r="BS49" s="53" t="e" cm="1">
        <f t="array" ref="BS49">_xlfn.IFS(AND(BR49&gt;9360, BR49&lt;=20000), "FASCIA 1",IF(BR49&gt;20000, BR49&lt;=35000), "FASCIA 2")</f>
        <v>#N/A</v>
      </c>
      <c r="BT49" s="5">
        <v>0</v>
      </c>
      <c r="BU49" s="54" t="str">
        <f t="shared" si="21"/>
        <v>ND</v>
      </c>
      <c r="BV49" s="62" t="e" cm="1">
        <f t="array" ref="BV49">_xlfn.IFS(IF(BS49="FASCIA 1", BU49&lt;=15%), "contributo non applicabile", IF(BS49="FASCIA 2", BU49&lt;=20%), "contributo non applicabile", IF(BS49="FASCIA 1", BU49 &gt;15%), "contributo Fascia 1", IF(BS49="FASCIA 2", BU49&gt;20%), "contributo Fascia 2", IF(BS49="ISEE non ammissibile",BT49&gt;=0), "ISEE non ammissibile")</f>
        <v>#N/A</v>
      </c>
      <c r="BW49" s="63" t="e">
        <f t="shared" si="22"/>
        <v>#N/A</v>
      </c>
      <c r="BX49" s="51" t="e">
        <f t="shared" si="23"/>
        <v>#N/A</v>
      </c>
      <c r="BY49" s="21">
        <v>0</v>
      </c>
      <c r="BZ49" s="2">
        <v>0</v>
      </c>
      <c r="CA49" s="55">
        <f t="shared" si="33"/>
        <v>0</v>
      </c>
      <c r="CB49" s="56" t="e" cm="1">
        <f t="array" ref="CB49">_xlfn.IFS(AND(BV49="contributo Fascia 1",(BW49*BZ49)&gt;=2000), 2000, IF(BV49="contributo Fascia 2",(BW49*BZ49)&gt;=1500), 1500, IF(BV49="contributo Fascia 1",(BW49*BZ49)&lt;2000),(BW49*BZ49), IF(BV49="contributo Fascia 2",(BW49*BZ49)&lt;1500),(BW49*BZ49), IF(BV49="ISEE non ammissibile",(BW49*BZ49)=0),0, IF(BV49="alloggio non assegnabile", (BW49*BZ49)=0),0, IF(BV49="contributo non applicabile",(BW49*BZ49)=0),0)</f>
        <v>#N/A</v>
      </c>
      <c r="CC49" s="78" t="e" cm="1">
        <f t="array" ref="CC49">_xlfn.IFS(AND(BV49="contributo Fascia 1",(BY49*BZ49)&gt;2000), 2000-CB49, IF(BV49="contributo Fascia 2",(BY49*BZ49)&gt;1500), 1500-CB49, IF(BV49="contributo Fascia 1",(BY49*BZ49)&lt;2000),2000-(BY49*BZ49), IF(BV49="contributo Fascia 2",(BY49*BZ49)&lt;1500),1500-(BY49*BZ49), IF(BV49="ISEE non ammissibile",(BY49*BZ49)=0),0, IF(BV49="alloggio non assegnabile", (BY49*BZ49)=0),0, IF(BV49="contributo non applicabile",(BY49*BZ49)=0),0)</f>
        <v>#N/A</v>
      </c>
      <c r="CD49" s="81">
        <v>0</v>
      </c>
      <c r="CE49" s="53" t="e" cm="1">
        <f t="array" ref="CE49">_xlfn.IFS(AND(CD49&gt;9360, CD49&lt;=20000), "FASCIA 1",IF(CD49&gt;20000, CD49&lt;=35000), "FASCIA 2")</f>
        <v>#N/A</v>
      </c>
      <c r="CF49" s="5">
        <v>0</v>
      </c>
      <c r="CG49" s="54" t="str">
        <f t="shared" si="25"/>
        <v>ND</v>
      </c>
      <c r="CH49" s="62" t="e" cm="1">
        <f t="array" ref="CH49">_xlfn.IFS(IF(CE49="FASCIA 1", CG49&lt;=15%), "contributo non applicabile", IF(CE49="FASCIA 2", CG49&lt;=20%), "contributo non applicabile", IF(CE49="FASCIA 1", CG49 &gt;15%), "contributo Fascia 1", IF(CE49="FASCIA 2", CG49&gt;20%), "contributo Fascia 2", IF(CE49="ISEE non ammissibile",CF49&gt;=0), "ISEE non ammissibile")</f>
        <v>#N/A</v>
      </c>
      <c r="CI49" s="63" t="e">
        <f t="shared" si="26"/>
        <v>#N/A</v>
      </c>
      <c r="CJ49" s="51" t="e">
        <f t="shared" si="27"/>
        <v>#N/A</v>
      </c>
      <c r="CK49" s="21">
        <v>0</v>
      </c>
      <c r="CL49" s="2">
        <v>0</v>
      </c>
      <c r="CM49" s="55">
        <f t="shared" si="34"/>
        <v>0</v>
      </c>
      <c r="CN49" s="56" t="e" cm="1">
        <f t="array" ref="CN49">_xlfn.IFS(AND(CH49="contributo Fascia 1",(CI49*CL49)&gt;=2000), 2000, IF(CH49="contributo Fascia 2",(CI49*CL49)&gt;=1500), 1500, IF(CH49="contributo Fascia 1",(CI49*CL49)&lt;2000),(CI49*CL49), IF(CH49="contributo Fascia 2",(CI49*CL49)&lt;1500),(CI49*CL49), IF(CH49="ISEE non ammissibile",(CI49*CL49)=0),0, IF(CH49="alloggio non assegnabile", (CI49*CL49)=0),0, IF(CH49="contributo non applicabile",(CI49*CL49)=0),0)</f>
        <v>#N/A</v>
      </c>
      <c r="CO49" s="78" t="e" cm="1">
        <f t="array" ref="CO49">_xlfn.IFS(AND(CH49="contributo Fascia 1",(CK49*CL49)&gt;2000), 2000-CN49, IF(CH49="contributo Fascia 2",(CK49*CL49)&gt;1500), 1500-CN49, IF(CH49="contributo Fascia 1",(CK49*CL49)&lt;2000),2000-(CK49*CL49), IF(CH49="contributo Fascia 2",(CK49*CL49)&lt;1500),1500-(CK49*CL49), IF(CH49="ISEE non ammissibile",(CK49*CL49)=0),0, IF(CH49="alloggio non assegnabile", (CK49*CL49)=0),0, IF(CH49="contributo non applicabile",(CK49*CL49)=0),0)</f>
        <v>#N/A</v>
      </c>
    </row>
    <row r="50" spans="1:93" x14ac:dyDescent="0.25">
      <c r="A50" s="65"/>
      <c r="B50" s="5">
        <v>0</v>
      </c>
      <c r="C50" s="92">
        <f t="shared" si="0"/>
        <v>0</v>
      </c>
      <c r="D50" s="2"/>
      <c r="E50" s="2"/>
      <c r="F50" s="2"/>
      <c r="G50" s="2"/>
      <c r="H50" s="2"/>
      <c r="I50" s="74"/>
      <c r="J50" s="80">
        <v>0</v>
      </c>
      <c r="K50" s="53" t="str" cm="1">
        <f t="array" ref="K50">_xlfn.IFS(AND(J50&gt;9360, J50&lt;=20000), "FASCIA 1",IF(J50&gt;20000, J50&lt;=35000), "FASCIA 2", OR(J50&lt;=9360, J50&gt;35000), "ISEE non ammissibile")</f>
        <v>ISEE non ammissibile</v>
      </c>
      <c r="L50" s="5">
        <v>0</v>
      </c>
      <c r="M50" s="54" t="str">
        <f t="shared" si="1"/>
        <v>ND</v>
      </c>
      <c r="N50" s="62" t="str" cm="1">
        <f t="array" ref="N50">_xlfn.IFS(AND(K50="FASCIA 1",M50&gt;30%), "alloggio non assegnabile", IF(K50="FASCIA 2",M50&gt;40%), "alloggio non assegnabile", IF(K50="FASCIA 1", M50&lt;=15%), "contributo non applicabile", IF(K50="FASCIA 2", M50&lt;=20%), "contributo non applicabile", IF(K50="FASCIA 1", M50 &gt;15%), "contributo Fascia 1", IF(K50="FASCIA 2", M50&gt;20%), "contributo Fascia 2", IF(K50="ISEE non ammissibile",L50&gt;=0), "ISEE non ammissibile")</f>
        <v>ISEE non ammissibile</v>
      </c>
      <c r="O50" s="63">
        <f t="shared" si="2"/>
        <v>0</v>
      </c>
      <c r="P50" s="51" t="str">
        <f t="shared" si="3"/>
        <v>verificato</v>
      </c>
      <c r="Q50" s="21">
        <v>0</v>
      </c>
      <c r="R50" s="2">
        <v>0</v>
      </c>
      <c r="S50" s="55">
        <f t="shared" si="29"/>
        <v>0</v>
      </c>
      <c r="T50" s="56" cm="1">
        <f t="array" ref="T50">_xlfn.IFS(AND(N50="contributo Fascia 1",(O50*R50)&gt;=2000), 2000, IF(N50="contributo Fascia 2",(O50*R50)&gt;=1500), 1500, IF(N50="contributo Fascia 1",(O50*R50)&lt;2000),(O50*R50), IF(N50="contributo Fascia 2",(O50*R50)&lt;1500),(O50*R50), IF(N50="ISEE non ammissibile",(O50*R50)=0),0, IF(N50="alloggio non assegnabile", (O50*R50)=0),0, IF(N50="contributo non applicabile",(O50*R50)=0),0)</f>
        <v>0</v>
      </c>
      <c r="U50" s="78" cm="1">
        <f t="array" ref="U50">_xlfn.IFS(AND(N50="contributo Fascia 1",(Q50*R50)&gt;2000), 2000-T50, IF(N50="contributo Fascia 2",(Q50*R50)&gt;1500), 1500-T50, IF(N50="contributo Fascia 1",(Q50*R50)&lt;2000),2000-(Q50*R50), IF(N50="contributo Fascia 2",(Q50*R50)&lt;1500),1500-(Q50*R50), IF(N50="ISEE non ammissibile",(Q50*R50)=0),0, IF(N50="alloggio non assegnabile", (Q50*R50)=0),0, IF(N50="contributo non applicabile",(Q50*R50)=0),0)</f>
        <v>0</v>
      </c>
      <c r="V50" s="80">
        <v>0</v>
      </c>
      <c r="W50" s="53" t="e" cm="1">
        <f t="array" ref="W50">_xlfn.IFS(AND(V50&gt;9360, V50&lt;=20000), "FASCIA 1",IF(V50&gt;20000, V50&lt;=35000), "FASCIA 2")</f>
        <v>#N/A</v>
      </c>
      <c r="X50" s="5">
        <v>0</v>
      </c>
      <c r="Y50" s="54" t="str">
        <f t="shared" si="5"/>
        <v>ND</v>
      </c>
      <c r="Z50" s="62" t="e" cm="1">
        <f t="array" ref="Z50">_xlfn.IFS(IF(W50="FASCIA 1", Y50&lt;=15%), "contributo non applicabile", IF(W50="FASCIA 2", Y50&lt;=20%), "contributo non applicabile", IF(W50="FASCIA 1", Y50 &gt;15%), "contributo Fascia 1", IF(W50="FASCIA 2", Y50&gt;20%), "contributo Fascia 2", IF(W50="ISEE non ammissibile",X50&gt;=0), "ISEE non ammissibile")</f>
        <v>#N/A</v>
      </c>
      <c r="AA50" s="63" t="e">
        <f t="shared" si="6"/>
        <v>#N/A</v>
      </c>
      <c r="AB50" s="51" t="e">
        <f t="shared" si="7"/>
        <v>#N/A</v>
      </c>
      <c r="AC50" s="21">
        <v>0</v>
      </c>
      <c r="AD50" s="2">
        <v>0</v>
      </c>
      <c r="AE50" s="55">
        <f t="shared" si="8"/>
        <v>0</v>
      </c>
      <c r="AF50" s="56" t="e" cm="1">
        <f t="array" ref="AF50">_xlfn.IFS(AND(Z50="contributo Fascia 1",(AA50*AD50)&gt;=2000), 2000, IF(Z50="contributo Fascia 2",(AA50*AD50)&gt;=1500), 1500, IF(Z50="contributo Fascia 1",(AA50*AD50)&lt;2000),(AA50*AD50), IF(Z50="contributo Fascia 2",(AA50*AD50)&lt;1500),(AA50*AD50), IF(Z50="ISEE non ammissibile",(AA50*AD50)=0),0, IF(Z50="alloggio non assegnabile", (AA50*AD50)=0),0, IF(Z50="contributo non applicabile",(AA50*AD50)=0),0)</f>
        <v>#N/A</v>
      </c>
      <c r="AG50" s="78" t="e" cm="1">
        <f t="array" ref="AG50">_xlfn.IFS(AND(Z50="contributo Fascia 1",(AC50*AD50)&gt;2000), 2000-AF50, IF(Z50="contributo Fascia 2",(AC50*AD50)&gt;1500), 1500-AF50, IF(Z50="contributo Fascia 1",(AC50*AD50)&lt;2000),2000-(AC50*AD50), IF(Z50="contributo Fascia 2",(AC50*AD50)&lt;1500),1500-(AC50*AD50), IF(Z50="ISEE non ammissibile",(AC50*AD50)=0),0, IF(Z50="alloggio non assegnabile", (AC50*AD50)=0),0, IF(Z50="contributo non applicabile",(AC50*AD50)=0),0)</f>
        <v>#N/A</v>
      </c>
      <c r="AH50" s="81">
        <v>0</v>
      </c>
      <c r="AI50" s="53" t="e" cm="1">
        <f t="array" ref="AI50">_xlfn.IFS(AND(AH50&gt;9360, AH50&lt;=20000), "FASCIA 1",IF(AH50&gt;20000, AH50&lt;=35000), "FASCIA 2")</f>
        <v>#N/A</v>
      </c>
      <c r="AJ50" s="5">
        <v>0</v>
      </c>
      <c r="AK50" s="54" t="str">
        <f t="shared" si="9"/>
        <v>ND</v>
      </c>
      <c r="AL50" s="62" t="e" cm="1">
        <f t="array" ref="AL50">_xlfn.IFS(IF(AI50="FASCIA 1", AK50&lt;=15%), "contributo non applicabile", IF(AI50="FASCIA 2", AK50&lt;=20%), "contributo non applicabile", IF(AI50="FASCIA 1", AK50 &gt;15%), "contributo Fascia 1", IF(AI50="FASCIA 2", AK50&gt;20%), "contributo Fascia 2", IF(AI50="ISEE non ammissibile",AJ50&gt;=0), "ISEE non ammissibile")</f>
        <v>#N/A</v>
      </c>
      <c r="AM50" s="51" t="e">
        <f t="shared" si="10"/>
        <v>#N/A</v>
      </c>
      <c r="AN50" s="51" t="e">
        <f t="shared" si="11"/>
        <v>#N/A</v>
      </c>
      <c r="AO50" s="21">
        <v>0</v>
      </c>
      <c r="AP50" s="2">
        <v>0</v>
      </c>
      <c r="AQ50" s="55">
        <f t="shared" si="30"/>
        <v>0</v>
      </c>
      <c r="AR50" s="56" t="e" cm="1">
        <f t="array" ref="AR50">_xlfn.IFS(AND(AL50="contributo Fascia 1",(AM50*AP50)&gt;=2000), 2000, IF(AL50="contributo Fascia 2",(AM50*AP50)&gt;=1500), 1500, IF(AL50="contributo Fascia 1",(AM50*AP50)&lt;2000),(AM50*AP50), IF(AL50="contributo Fascia 2",(AM50*AP50)&lt;1500),(AM50*AP50), IF(AL50="ISEE non ammissibile",(AM50*AP50)=0),0, IF(AL50="alloggio non assegnabile", (AM50*AP50)=0),0, IF(AL50="contributo non applicabile",(AM50*AP50)=0),0)</f>
        <v>#N/A</v>
      </c>
      <c r="AS50" s="78" t="e" cm="1">
        <f t="array" ref="AS50">_xlfn.IFS(AND(AL50="contributo Fascia 1",(AO50*AP50)&gt;2000), 2000-AR50, IF(AL50="contributo Fascia 2",(AO50*AP50)&gt;1500), 1500-AR50, IF(AL50="contributo Fascia 1",(AO50*AP50)&lt;2000),2000-(AO50*AP50), IF(AL50="contributo Fascia 2",(AO50*AP50)&lt;1500),1500-(AO50*AP50), IF(AL50="ISEE non ammissibile",(AO50*AP50)=0),0, IF(AL50="alloggio non assegnabile", (AO50*AP50)=0),0, IF(AL50="contributo non applicabile",(AO50*AP50)=0),0)</f>
        <v>#N/A</v>
      </c>
      <c r="AT50" s="80">
        <v>0</v>
      </c>
      <c r="AU50" s="53" t="e" cm="1">
        <f t="array" ref="AU50">_xlfn.IFS(AND(AT50&gt;9360, AT50&lt;=20000), "FASCIA 1",IF(AT50&gt;20000, AT50&lt;=35000), "FASCIA 2")</f>
        <v>#N/A</v>
      </c>
      <c r="AV50" s="5">
        <v>0</v>
      </c>
      <c r="AW50" s="54" t="str">
        <f t="shared" si="13"/>
        <v>ND</v>
      </c>
      <c r="AX50" s="62" t="e" cm="1">
        <f t="array" ref="AX50">_xlfn.IFS(IF(AU50="FASCIA 1", AW50&lt;=15%), "contributo non applicabile", IF(AU50="FASCIA 2", AW50&lt;=20%), "contributo non applicabile", IF(AU50="FASCIA 1", AW50 &gt;15%), "contributo Fascia 1", IF(AU50="FASCIA 2", AW50&gt;20%), "contributo Fascia 2", IF(AU50="ISEE non ammissibile",AV50&gt;=0), "ISEE non ammissibile")</f>
        <v>#N/A</v>
      </c>
      <c r="AY50" s="63" t="e">
        <f t="shared" si="14"/>
        <v>#N/A</v>
      </c>
      <c r="AZ50" s="51" t="e">
        <f t="shared" si="15"/>
        <v>#N/A</v>
      </c>
      <c r="BA50" s="21">
        <v>0</v>
      </c>
      <c r="BB50" s="2">
        <v>0</v>
      </c>
      <c r="BC50" s="55">
        <f t="shared" si="31"/>
        <v>0</v>
      </c>
      <c r="BD50" s="56" t="e" cm="1">
        <f t="array" ref="BD50">_xlfn.IFS(AND(AX50="contributo Fascia 1",(AY50*BB50)&gt;=2000), 2000, IF(AX50="contributo Fascia 2",(AY50*BB50)&gt;=1500), 1500, IF(AX50="contributo Fascia 1",(AY50*BB50)&lt;2000),(AY50*BB50), IF(AX50="contributo Fascia 2",(AY50*BB50)&lt;1500),(AY50*BB50), IF(AX50="ISEE non ammissibile",(AY50*BB50)=0),0, IF(AX50="alloggio non assegnabile", (AY50*BB50)=0),0, IF(AX50="contributo non applicabile",(AY50*BB50)=0),0)</f>
        <v>#N/A</v>
      </c>
      <c r="BE50" s="78" t="e" cm="1">
        <f t="array" ref="BE50">_xlfn.IFS(AND(AX50="contributo Fascia 1",(BA50*BB50)&gt;2000), 2000-BD50, IF(AX50="contributo Fascia 2",(BA50*BB50)&gt;1500), 1500-BD50, IF(AX50="contributo Fascia 1",(BA50*BB50)&lt;2000),2000-(BA50*BB50), IF(AX50="contributo Fascia 2",(BA50*BB50)&lt;1500),1500-(BA50*BB50), IF(AX50="ISEE non ammissibile",(BA50*BB50)=0),0, IF(AX50="alloggio non assegnabile", (BA50*BB50)=0),0, IF(AX50="contributo non applicabile",(BA50*BB50)=0),0)</f>
        <v>#N/A</v>
      </c>
      <c r="BF50" s="81">
        <v>0</v>
      </c>
      <c r="BG50" s="53" t="e" cm="1">
        <f t="array" ref="BG50">_xlfn.IFS(AND(BF50&gt;9360, BF50&lt;=20000), "FASCIA 1",IF(BF50&gt;20000, BF50&lt;=35000), "FASCIA 2")</f>
        <v>#N/A</v>
      </c>
      <c r="BH50" s="5">
        <v>0</v>
      </c>
      <c r="BI50" s="54" t="str">
        <f t="shared" si="17"/>
        <v>ND</v>
      </c>
      <c r="BJ50" s="62" t="e" cm="1">
        <f t="array" ref="BJ50">_xlfn.IFS(IF(BG50="FASCIA 1", BI50&lt;=15%), "contributo non applicabile", IF(BG50="FASCIA 2", BI50&lt;=20%), "contributo non applicabile", IF(BG50="FASCIA 1", BI50 &gt;15%), "contributo Fascia 1", IF(BG50="FASCIA 2", BI50&gt;20%), "contributo Fascia 2", IF(BG50="ISEE non ammissibile",BH50&gt;=0), "ISEE non ammissibile")</f>
        <v>#N/A</v>
      </c>
      <c r="BK50" s="63" t="e">
        <f t="shared" si="18"/>
        <v>#N/A</v>
      </c>
      <c r="BL50" s="51" t="e">
        <f t="shared" si="19"/>
        <v>#N/A</v>
      </c>
      <c r="BM50" s="21">
        <v>0</v>
      </c>
      <c r="BN50" s="2">
        <v>0</v>
      </c>
      <c r="BO50" s="55">
        <f t="shared" si="32"/>
        <v>0</v>
      </c>
      <c r="BP50" s="56" t="e" cm="1">
        <f t="array" ref="BP50">_xlfn.IFS(AND(BJ50="contributo Fascia 1",(BK50*BN50)&gt;=2000), 2000, IF(BJ50="contributo Fascia 2",(BK50*BN50)&gt;=1500), 1500, IF(BJ50="contributo Fascia 1",(BK50*BN50)&lt;2000),(BK50*BN50), IF(BJ50="contributo Fascia 2",(BK50*BN50)&lt;1500),(BK50*BN50), IF(BJ50="ISEE non ammissibile",(BK50*BN50)=0),0, IF(BJ50="alloggio non assegnabile", (BK50*BN50)=0),0, IF(BJ50="contributo non applicabile",(BK50*BN50)=0),0)</f>
        <v>#N/A</v>
      </c>
      <c r="BQ50" s="78" t="e" cm="1">
        <f t="array" ref="BQ50">_xlfn.IFS(AND(BJ50="contributo Fascia 1",(BM50*BN50)&gt;2000), 2000-BP50, IF(BJ50="contributo Fascia 2",(BM50*BN50)&gt;1500), 1500-BP50, IF(BJ50="contributo Fascia 1",(BM50*BN50)&lt;2000),2000-(BM50*BN50), IF(BJ50="contributo Fascia 2",(BM50*BN50)&lt;1500),1500-(BM50*BN50), IF(BJ50="ISEE non ammissibile",(BM50*BN50)=0),0, IF(BJ50="alloggio non assegnabile", (BM50*BN50)=0),0, IF(BJ50="contributo non applicabile",(BM50*BN50)=0),0)</f>
        <v>#N/A</v>
      </c>
      <c r="BR50" s="80">
        <v>0</v>
      </c>
      <c r="BS50" s="53" t="e" cm="1">
        <f t="array" ref="BS50">_xlfn.IFS(AND(BR50&gt;9360, BR50&lt;=20000), "FASCIA 1",IF(BR50&gt;20000, BR50&lt;=35000), "FASCIA 2")</f>
        <v>#N/A</v>
      </c>
      <c r="BT50" s="5">
        <v>0</v>
      </c>
      <c r="BU50" s="54" t="str">
        <f t="shared" si="21"/>
        <v>ND</v>
      </c>
      <c r="BV50" s="62" t="e" cm="1">
        <f t="array" ref="BV50">_xlfn.IFS(IF(BS50="FASCIA 1", BU50&lt;=15%), "contributo non applicabile", IF(BS50="FASCIA 2", BU50&lt;=20%), "contributo non applicabile", IF(BS50="FASCIA 1", BU50 &gt;15%), "contributo Fascia 1", IF(BS50="FASCIA 2", BU50&gt;20%), "contributo Fascia 2", IF(BS50="ISEE non ammissibile",BT50&gt;=0), "ISEE non ammissibile")</f>
        <v>#N/A</v>
      </c>
      <c r="BW50" s="63" t="e">
        <f t="shared" si="22"/>
        <v>#N/A</v>
      </c>
      <c r="BX50" s="51" t="e">
        <f t="shared" si="23"/>
        <v>#N/A</v>
      </c>
      <c r="BY50" s="21">
        <v>0</v>
      </c>
      <c r="BZ50" s="2">
        <v>0</v>
      </c>
      <c r="CA50" s="55">
        <f t="shared" si="33"/>
        <v>0</v>
      </c>
      <c r="CB50" s="56" t="e" cm="1">
        <f t="array" ref="CB50">_xlfn.IFS(AND(BV50="contributo Fascia 1",(BW50*BZ50)&gt;=2000), 2000, IF(BV50="contributo Fascia 2",(BW50*BZ50)&gt;=1500), 1500, IF(BV50="contributo Fascia 1",(BW50*BZ50)&lt;2000),(BW50*BZ50), IF(BV50="contributo Fascia 2",(BW50*BZ50)&lt;1500),(BW50*BZ50), IF(BV50="ISEE non ammissibile",(BW50*BZ50)=0),0, IF(BV50="alloggio non assegnabile", (BW50*BZ50)=0),0, IF(BV50="contributo non applicabile",(BW50*BZ50)=0),0)</f>
        <v>#N/A</v>
      </c>
      <c r="CC50" s="78" t="e" cm="1">
        <f t="array" ref="CC50">_xlfn.IFS(AND(BV50="contributo Fascia 1",(BY50*BZ50)&gt;2000), 2000-CB50, IF(BV50="contributo Fascia 2",(BY50*BZ50)&gt;1500), 1500-CB50, IF(BV50="contributo Fascia 1",(BY50*BZ50)&lt;2000),2000-(BY50*BZ50), IF(BV50="contributo Fascia 2",(BY50*BZ50)&lt;1500),1500-(BY50*BZ50), IF(BV50="ISEE non ammissibile",(BY50*BZ50)=0),0, IF(BV50="alloggio non assegnabile", (BY50*BZ50)=0),0, IF(BV50="contributo non applicabile",(BY50*BZ50)=0),0)</f>
        <v>#N/A</v>
      </c>
      <c r="CD50" s="81">
        <v>0</v>
      </c>
      <c r="CE50" s="53" t="e" cm="1">
        <f t="array" ref="CE50">_xlfn.IFS(AND(CD50&gt;9360, CD50&lt;=20000), "FASCIA 1",IF(CD50&gt;20000, CD50&lt;=35000), "FASCIA 2")</f>
        <v>#N/A</v>
      </c>
      <c r="CF50" s="5">
        <v>0</v>
      </c>
      <c r="CG50" s="54" t="str">
        <f t="shared" si="25"/>
        <v>ND</v>
      </c>
      <c r="CH50" s="62" t="e" cm="1">
        <f t="array" ref="CH50">_xlfn.IFS(IF(CE50="FASCIA 1", CG50&lt;=15%), "contributo non applicabile", IF(CE50="FASCIA 2", CG50&lt;=20%), "contributo non applicabile", IF(CE50="FASCIA 1", CG50 &gt;15%), "contributo Fascia 1", IF(CE50="FASCIA 2", CG50&gt;20%), "contributo Fascia 2", IF(CE50="ISEE non ammissibile",CF50&gt;=0), "ISEE non ammissibile")</f>
        <v>#N/A</v>
      </c>
      <c r="CI50" s="63" t="e">
        <f t="shared" si="26"/>
        <v>#N/A</v>
      </c>
      <c r="CJ50" s="51" t="e">
        <f t="shared" si="27"/>
        <v>#N/A</v>
      </c>
      <c r="CK50" s="21">
        <v>0</v>
      </c>
      <c r="CL50" s="2">
        <v>0</v>
      </c>
      <c r="CM50" s="55">
        <f t="shared" si="34"/>
        <v>0</v>
      </c>
      <c r="CN50" s="56" t="e" cm="1">
        <f t="array" ref="CN50">_xlfn.IFS(AND(CH50="contributo Fascia 1",(CI50*CL50)&gt;=2000), 2000, IF(CH50="contributo Fascia 2",(CI50*CL50)&gt;=1500), 1500, IF(CH50="contributo Fascia 1",(CI50*CL50)&lt;2000),(CI50*CL50), IF(CH50="contributo Fascia 2",(CI50*CL50)&lt;1500),(CI50*CL50), IF(CH50="ISEE non ammissibile",(CI50*CL50)=0),0, IF(CH50="alloggio non assegnabile", (CI50*CL50)=0),0, IF(CH50="contributo non applicabile",(CI50*CL50)=0),0)</f>
        <v>#N/A</v>
      </c>
      <c r="CO50" s="78" t="e" cm="1">
        <f t="array" ref="CO50">_xlfn.IFS(AND(CH50="contributo Fascia 1",(CK50*CL50)&gt;2000), 2000-CN50, IF(CH50="contributo Fascia 2",(CK50*CL50)&gt;1500), 1500-CN50, IF(CH50="contributo Fascia 1",(CK50*CL50)&lt;2000),2000-(CK50*CL50), IF(CH50="contributo Fascia 2",(CK50*CL50)&lt;1500),1500-(CK50*CL50), IF(CH50="ISEE non ammissibile",(CK50*CL50)=0),0, IF(CH50="alloggio non assegnabile", (CK50*CL50)=0),0, IF(CH50="contributo non applicabile",(CK50*CL50)=0),0)</f>
        <v>#N/A</v>
      </c>
    </row>
    <row r="51" spans="1:93" x14ac:dyDescent="0.25">
      <c r="A51" s="65"/>
      <c r="B51" s="5">
        <v>0</v>
      </c>
      <c r="C51" s="92">
        <f t="shared" si="0"/>
        <v>0</v>
      </c>
      <c r="D51" s="2"/>
      <c r="E51" s="2"/>
      <c r="F51" s="2"/>
      <c r="G51" s="2"/>
      <c r="H51" s="2"/>
      <c r="I51" s="74"/>
      <c r="J51" s="80">
        <v>0</v>
      </c>
      <c r="K51" s="53" t="str" cm="1">
        <f t="array" ref="K51">_xlfn.IFS(AND(J51&gt;9360, J51&lt;=20000), "FASCIA 1",IF(J51&gt;20000, J51&lt;=35000), "FASCIA 2", OR(J51&lt;=9360, J51&gt;35000), "ISEE non ammissibile")</f>
        <v>ISEE non ammissibile</v>
      </c>
      <c r="L51" s="5">
        <v>0</v>
      </c>
      <c r="M51" s="54" t="str">
        <f t="shared" si="1"/>
        <v>ND</v>
      </c>
      <c r="N51" s="62" t="str" cm="1">
        <f t="array" ref="N51">_xlfn.IFS(AND(K51="FASCIA 1",M51&gt;30%), "alloggio non assegnabile", IF(K51="FASCIA 2",M51&gt;40%), "alloggio non assegnabile", IF(K51="FASCIA 1", M51&lt;=15%), "contributo non applicabile", IF(K51="FASCIA 2", M51&lt;=20%), "contributo non applicabile", IF(K51="FASCIA 1", M51 &gt;15%), "contributo Fascia 1", IF(K51="FASCIA 2", M51&gt;20%), "contributo Fascia 2", IF(K51="ISEE non ammissibile",L51&gt;=0), "ISEE non ammissibile")</f>
        <v>ISEE non ammissibile</v>
      </c>
      <c r="O51" s="63">
        <f t="shared" si="2"/>
        <v>0</v>
      </c>
      <c r="P51" s="51" t="str">
        <f t="shared" si="3"/>
        <v>verificato</v>
      </c>
      <c r="Q51" s="21">
        <v>0</v>
      </c>
      <c r="R51" s="2">
        <v>0</v>
      </c>
      <c r="S51" s="55">
        <f t="shared" si="29"/>
        <v>0</v>
      </c>
      <c r="T51" s="56" cm="1">
        <f t="array" ref="T51">_xlfn.IFS(AND(N51="contributo Fascia 1",(O51*R51)&gt;=2000), 2000, IF(N51="contributo Fascia 2",(O51*R51)&gt;=1500), 1500, IF(N51="contributo Fascia 1",(O51*R51)&lt;2000),(O51*R51), IF(N51="contributo Fascia 2",(O51*R51)&lt;1500),(O51*R51), IF(N51="ISEE non ammissibile",(O51*R51)=0),0, IF(N51="alloggio non assegnabile", (O51*R51)=0),0, IF(N51="contributo non applicabile",(O51*R51)=0),0)</f>
        <v>0</v>
      </c>
      <c r="U51" s="78" cm="1">
        <f t="array" ref="U51">_xlfn.IFS(AND(N51="contributo Fascia 1",(Q51*R51)&gt;2000), 2000-T51, IF(N51="contributo Fascia 2",(Q51*R51)&gt;1500), 1500-T51, IF(N51="contributo Fascia 1",(Q51*R51)&lt;2000),2000-(Q51*R51), IF(N51="contributo Fascia 2",(Q51*R51)&lt;1500),1500-(Q51*R51), IF(N51="ISEE non ammissibile",(Q51*R51)=0),0, IF(N51="alloggio non assegnabile", (Q51*R51)=0),0, IF(N51="contributo non applicabile",(Q51*R51)=0),0)</f>
        <v>0</v>
      </c>
      <c r="V51" s="80">
        <v>0</v>
      </c>
      <c r="W51" s="53" t="e" cm="1">
        <f t="array" ref="W51">_xlfn.IFS(AND(V51&gt;9360, V51&lt;=20000), "FASCIA 1",IF(V51&gt;20000, V51&lt;=35000), "FASCIA 2")</f>
        <v>#N/A</v>
      </c>
      <c r="X51" s="5">
        <v>0</v>
      </c>
      <c r="Y51" s="54" t="str">
        <f t="shared" si="5"/>
        <v>ND</v>
      </c>
      <c r="Z51" s="62" t="e" cm="1">
        <f t="array" ref="Z51">_xlfn.IFS(IF(W51="FASCIA 1", Y51&lt;=15%), "contributo non applicabile", IF(W51="FASCIA 2", Y51&lt;=20%), "contributo non applicabile", IF(W51="FASCIA 1", Y51 &gt;15%), "contributo Fascia 1", IF(W51="FASCIA 2", Y51&gt;20%), "contributo Fascia 2", IF(W51="ISEE non ammissibile",X51&gt;=0), "ISEE non ammissibile")</f>
        <v>#N/A</v>
      </c>
      <c r="AA51" s="63" t="e">
        <f t="shared" si="6"/>
        <v>#N/A</v>
      </c>
      <c r="AB51" s="51" t="e">
        <f t="shared" si="7"/>
        <v>#N/A</v>
      </c>
      <c r="AC51" s="21">
        <v>0</v>
      </c>
      <c r="AD51" s="2">
        <v>0</v>
      </c>
      <c r="AE51" s="55">
        <f t="shared" si="8"/>
        <v>0</v>
      </c>
      <c r="AF51" s="56" t="e" cm="1">
        <f t="array" ref="AF51">_xlfn.IFS(AND(Z51="contributo Fascia 1",(AA51*AD51)&gt;=2000), 2000, IF(Z51="contributo Fascia 2",(AA51*AD51)&gt;=1500), 1500, IF(Z51="contributo Fascia 1",(AA51*AD51)&lt;2000),(AA51*AD51), IF(Z51="contributo Fascia 2",(AA51*AD51)&lt;1500),(AA51*AD51), IF(Z51="ISEE non ammissibile",(AA51*AD51)=0),0, IF(Z51="alloggio non assegnabile", (AA51*AD51)=0),0, IF(Z51="contributo non applicabile",(AA51*AD51)=0),0)</f>
        <v>#N/A</v>
      </c>
      <c r="AG51" s="78" t="e" cm="1">
        <f t="array" ref="AG51">_xlfn.IFS(AND(Z51="contributo Fascia 1",(AC51*AD51)&gt;2000), 2000-AF51, IF(Z51="contributo Fascia 2",(AC51*AD51)&gt;1500), 1500-AF51, IF(Z51="contributo Fascia 1",(AC51*AD51)&lt;2000),2000-(AC51*AD51), IF(Z51="contributo Fascia 2",(AC51*AD51)&lt;1500),1500-(AC51*AD51), IF(Z51="ISEE non ammissibile",(AC51*AD51)=0),0, IF(Z51="alloggio non assegnabile", (AC51*AD51)=0),0, IF(Z51="contributo non applicabile",(AC51*AD51)=0),0)</f>
        <v>#N/A</v>
      </c>
      <c r="AH51" s="81">
        <v>0</v>
      </c>
      <c r="AI51" s="53" t="e" cm="1">
        <f t="array" ref="AI51">_xlfn.IFS(AND(AH51&gt;9360, AH51&lt;=20000), "FASCIA 1",IF(AH51&gt;20000, AH51&lt;=35000), "FASCIA 2")</f>
        <v>#N/A</v>
      </c>
      <c r="AJ51" s="5">
        <v>0</v>
      </c>
      <c r="AK51" s="54" t="str">
        <f t="shared" si="9"/>
        <v>ND</v>
      </c>
      <c r="AL51" s="62" t="e" cm="1">
        <f t="array" ref="AL51">_xlfn.IFS(IF(AI51="FASCIA 1", AK51&lt;=15%), "contributo non applicabile", IF(AI51="FASCIA 2", AK51&lt;=20%), "contributo non applicabile", IF(AI51="FASCIA 1", AK51 &gt;15%), "contributo Fascia 1", IF(AI51="FASCIA 2", AK51&gt;20%), "contributo Fascia 2", IF(AI51="ISEE non ammissibile",AJ51&gt;=0), "ISEE non ammissibile")</f>
        <v>#N/A</v>
      </c>
      <c r="AM51" s="51" t="e">
        <f t="shared" si="10"/>
        <v>#N/A</v>
      </c>
      <c r="AN51" s="51" t="e">
        <f t="shared" si="11"/>
        <v>#N/A</v>
      </c>
      <c r="AO51" s="21">
        <v>0</v>
      </c>
      <c r="AP51" s="2">
        <v>0</v>
      </c>
      <c r="AQ51" s="55">
        <f t="shared" si="30"/>
        <v>0</v>
      </c>
      <c r="AR51" s="56" t="e" cm="1">
        <f t="array" ref="AR51">_xlfn.IFS(AND(AL51="contributo Fascia 1",(AM51*AP51)&gt;=2000), 2000, IF(AL51="contributo Fascia 2",(AM51*AP51)&gt;=1500), 1500, IF(AL51="contributo Fascia 1",(AM51*AP51)&lt;2000),(AM51*AP51), IF(AL51="contributo Fascia 2",(AM51*AP51)&lt;1500),(AM51*AP51), IF(AL51="ISEE non ammissibile",(AM51*AP51)=0),0, IF(AL51="alloggio non assegnabile", (AM51*AP51)=0),0, IF(AL51="contributo non applicabile",(AM51*AP51)=0),0)</f>
        <v>#N/A</v>
      </c>
      <c r="AS51" s="78" t="e" cm="1">
        <f t="array" ref="AS51">_xlfn.IFS(AND(AL51="contributo Fascia 1",(AO51*AP51)&gt;2000), 2000-AR51, IF(AL51="contributo Fascia 2",(AO51*AP51)&gt;1500), 1500-AR51, IF(AL51="contributo Fascia 1",(AO51*AP51)&lt;2000),2000-(AO51*AP51), IF(AL51="contributo Fascia 2",(AO51*AP51)&lt;1500),1500-(AO51*AP51), IF(AL51="ISEE non ammissibile",(AO51*AP51)=0),0, IF(AL51="alloggio non assegnabile", (AO51*AP51)=0),0, IF(AL51="contributo non applicabile",(AO51*AP51)=0),0)</f>
        <v>#N/A</v>
      </c>
      <c r="AT51" s="80">
        <v>0</v>
      </c>
      <c r="AU51" s="53" t="e" cm="1">
        <f t="array" ref="AU51">_xlfn.IFS(AND(AT51&gt;9360, AT51&lt;=20000), "FASCIA 1",IF(AT51&gt;20000, AT51&lt;=35000), "FASCIA 2")</f>
        <v>#N/A</v>
      </c>
      <c r="AV51" s="5">
        <v>0</v>
      </c>
      <c r="AW51" s="54" t="str">
        <f t="shared" si="13"/>
        <v>ND</v>
      </c>
      <c r="AX51" s="62" t="e" cm="1">
        <f t="array" ref="AX51">_xlfn.IFS(IF(AU51="FASCIA 1", AW51&lt;=15%), "contributo non applicabile", IF(AU51="FASCIA 2", AW51&lt;=20%), "contributo non applicabile", IF(AU51="FASCIA 1", AW51 &gt;15%), "contributo Fascia 1", IF(AU51="FASCIA 2", AW51&gt;20%), "contributo Fascia 2", IF(AU51="ISEE non ammissibile",AV51&gt;=0), "ISEE non ammissibile")</f>
        <v>#N/A</v>
      </c>
      <c r="AY51" s="63" t="e">
        <f t="shared" si="14"/>
        <v>#N/A</v>
      </c>
      <c r="AZ51" s="51" t="e">
        <f t="shared" si="15"/>
        <v>#N/A</v>
      </c>
      <c r="BA51" s="21">
        <v>0</v>
      </c>
      <c r="BB51" s="2">
        <v>0</v>
      </c>
      <c r="BC51" s="55">
        <f t="shared" si="31"/>
        <v>0</v>
      </c>
      <c r="BD51" s="56" t="e" cm="1">
        <f t="array" ref="BD51">_xlfn.IFS(AND(AX51="contributo Fascia 1",(AY51*BB51)&gt;=2000), 2000, IF(AX51="contributo Fascia 2",(AY51*BB51)&gt;=1500), 1500, IF(AX51="contributo Fascia 1",(AY51*BB51)&lt;2000),(AY51*BB51), IF(AX51="contributo Fascia 2",(AY51*BB51)&lt;1500),(AY51*BB51), IF(AX51="ISEE non ammissibile",(AY51*BB51)=0),0, IF(AX51="alloggio non assegnabile", (AY51*BB51)=0),0, IF(AX51="contributo non applicabile",(AY51*BB51)=0),0)</f>
        <v>#N/A</v>
      </c>
      <c r="BE51" s="78" t="e" cm="1">
        <f t="array" ref="BE51">_xlfn.IFS(AND(AX51="contributo Fascia 1",(BA51*BB51)&gt;2000), 2000-BD51, IF(AX51="contributo Fascia 2",(BA51*BB51)&gt;1500), 1500-BD51, IF(AX51="contributo Fascia 1",(BA51*BB51)&lt;2000),2000-(BA51*BB51), IF(AX51="contributo Fascia 2",(BA51*BB51)&lt;1500),1500-(BA51*BB51), IF(AX51="ISEE non ammissibile",(BA51*BB51)=0),0, IF(AX51="alloggio non assegnabile", (BA51*BB51)=0),0, IF(AX51="contributo non applicabile",(BA51*BB51)=0),0)</f>
        <v>#N/A</v>
      </c>
      <c r="BF51" s="81">
        <v>0</v>
      </c>
      <c r="BG51" s="53" t="e" cm="1">
        <f t="array" ref="BG51">_xlfn.IFS(AND(BF51&gt;9360, BF51&lt;=20000), "FASCIA 1",IF(BF51&gt;20000, BF51&lt;=35000), "FASCIA 2")</f>
        <v>#N/A</v>
      </c>
      <c r="BH51" s="5">
        <v>0</v>
      </c>
      <c r="BI51" s="54" t="str">
        <f t="shared" si="17"/>
        <v>ND</v>
      </c>
      <c r="BJ51" s="62" t="e" cm="1">
        <f t="array" ref="BJ51">_xlfn.IFS(IF(BG51="FASCIA 1", BI51&lt;=15%), "contributo non applicabile", IF(BG51="FASCIA 2", BI51&lt;=20%), "contributo non applicabile", IF(BG51="FASCIA 1", BI51 &gt;15%), "contributo Fascia 1", IF(BG51="FASCIA 2", BI51&gt;20%), "contributo Fascia 2", IF(BG51="ISEE non ammissibile",BH51&gt;=0), "ISEE non ammissibile")</f>
        <v>#N/A</v>
      </c>
      <c r="BK51" s="63" t="e">
        <f t="shared" si="18"/>
        <v>#N/A</v>
      </c>
      <c r="BL51" s="51" t="e">
        <f t="shared" si="19"/>
        <v>#N/A</v>
      </c>
      <c r="BM51" s="21">
        <v>0</v>
      </c>
      <c r="BN51" s="2">
        <v>0</v>
      </c>
      <c r="BO51" s="55">
        <f t="shared" si="32"/>
        <v>0</v>
      </c>
      <c r="BP51" s="56" t="e" cm="1">
        <f t="array" ref="BP51">_xlfn.IFS(AND(BJ51="contributo Fascia 1",(BK51*BN51)&gt;=2000), 2000, IF(BJ51="contributo Fascia 2",(BK51*BN51)&gt;=1500), 1500, IF(BJ51="contributo Fascia 1",(BK51*BN51)&lt;2000),(BK51*BN51), IF(BJ51="contributo Fascia 2",(BK51*BN51)&lt;1500),(BK51*BN51), IF(BJ51="ISEE non ammissibile",(BK51*BN51)=0),0, IF(BJ51="alloggio non assegnabile", (BK51*BN51)=0),0, IF(BJ51="contributo non applicabile",(BK51*BN51)=0),0)</f>
        <v>#N/A</v>
      </c>
      <c r="BQ51" s="78" t="e" cm="1">
        <f t="array" ref="BQ51">_xlfn.IFS(AND(BJ51="contributo Fascia 1",(BM51*BN51)&gt;2000), 2000-BP51, IF(BJ51="contributo Fascia 2",(BM51*BN51)&gt;1500), 1500-BP51, IF(BJ51="contributo Fascia 1",(BM51*BN51)&lt;2000),2000-(BM51*BN51), IF(BJ51="contributo Fascia 2",(BM51*BN51)&lt;1500),1500-(BM51*BN51), IF(BJ51="ISEE non ammissibile",(BM51*BN51)=0),0, IF(BJ51="alloggio non assegnabile", (BM51*BN51)=0),0, IF(BJ51="contributo non applicabile",(BM51*BN51)=0),0)</f>
        <v>#N/A</v>
      </c>
      <c r="BR51" s="80">
        <v>0</v>
      </c>
      <c r="BS51" s="53" t="e" cm="1">
        <f t="array" ref="BS51">_xlfn.IFS(AND(BR51&gt;9360, BR51&lt;=20000), "FASCIA 1",IF(BR51&gt;20000, BR51&lt;=35000), "FASCIA 2")</f>
        <v>#N/A</v>
      </c>
      <c r="BT51" s="5">
        <v>0</v>
      </c>
      <c r="BU51" s="54" t="str">
        <f t="shared" si="21"/>
        <v>ND</v>
      </c>
      <c r="BV51" s="62" t="e" cm="1">
        <f t="array" ref="BV51">_xlfn.IFS(IF(BS51="FASCIA 1", BU51&lt;=15%), "contributo non applicabile", IF(BS51="FASCIA 2", BU51&lt;=20%), "contributo non applicabile", IF(BS51="FASCIA 1", BU51 &gt;15%), "contributo Fascia 1", IF(BS51="FASCIA 2", BU51&gt;20%), "contributo Fascia 2", IF(BS51="ISEE non ammissibile",BT51&gt;=0), "ISEE non ammissibile")</f>
        <v>#N/A</v>
      </c>
      <c r="BW51" s="63" t="e">
        <f t="shared" si="22"/>
        <v>#N/A</v>
      </c>
      <c r="BX51" s="51" t="e">
        <f t="shared" si="23"/>
        <v>#N/A</v>
      </c>
      <c r="BY51" s="21">
        <v>0</v>
      </c>
      <c r="BZ51" s="2">
        <v>0</v>
      </c>
      <c r="CA51" s="55">
        <f t="shared" si="33"/>
        <v>0</v>
      </c>
      <c r="CB51" s="56" t="e" cm="1">
        <f t="array" ref="CB51">_xlfn.IFS(AND(BV51="contributo Fascia 1",(BW51*BZ51)&gt;=2000), 2000, IF(BV51="contributo Fascia 2",(BW51*BZ51)&gt;=1500), 1500, IF(BV51="contributo Fascia 1",(BW51*BZ51)&lt;2000),(BW51*BZ51), IF(BV51="contributo Fascia 2",(BW51*BZ51)&lt;1500),(BW51*BZ51), IF(BV51="ISEE non ammissibile",(BW51*BZ51)=0),0, IF(BV51="alloggio non assegnabile", (BW51*BZ51)=0),0, IF(BV51="contributo non applicabile",(BW51*BZ51)=0),0)</f>
        <v>#N/A</v>
      </c>
      <c r="CC51" s="78" t="e" cm="1">
        <f t="array" ref="CC51">_xlfn.IFS(AND(BV51="contributo Fascia 1",(BY51*BZ51)&gt;2000), 2000-CB51, IF(BV51="contributo Fascia 2",(BY51*BZ51)&gt;1500), 1500-CB51, IF(BV51="contributo Fascia 1",(BY51*BZ51)&lt;2000),2000-(BY51*BZ51), IF(BV51="contributo Fascia 2",(BY51*BZ51)&lt;1500),1500-(BY51*BZ51), IF(BV51="ISEE non ammissibile",(BY51*BZ51)=0),0, IF(BV51="alloggio non assegnabile", (BY51*BZ51)=0),0, IF(BV51="contributo non applicabile",(BY51*BZ51)=0),0)</f>
        <v>#N/A</v>
      </c>
      <c r="CD51" s="81">
        <v>0</v>
      </c>
      <c r="CE51" s="53" t="e" cm="1">
        <f t="array" ref="CE51">_xlfn.IFS(AND(CD51&gt;9360, CD51&lt;=20000), "FASCIA 1",IF(CD51&gt;20000, CD51&lt;=35000), "FASCIA 2")</f>
        <v>#N/A</v>
      </c>
      <c r="CF51" s="5">
        <v>0</v>
      </c>
      <c r="CG51" s="54" t="str">
        <f t="shared" si="25"/>
        <v>ND</v>
      </c>
      <c r="CH51" s="62" t="e" cm="1">
        <f t="array" ref="CH51">_xlfn.IFS(IF(CE51="FASCIA 1", CG51&lt;=15%), "contributo non applicabile", IF(CE51="FASCIA 2", CG51&lt;=20%), "contributo non applicabile", IF(CE51="FASCIA 1", CG51 &gt;15%), "contributo Fascia 1", IF(CE51="FASCIA 2", CG51&gt;20%), "contributo Fascia 2", IF(CE51="ISEE non ammissibile",CF51&gt;=0), "ISEE non ammissibile")</f>
        <v>#N/A</v>
      </c>
      <c r="CI51" s="63" t="e">
        <f t="shared" si="26"/>
        <v>#N/A</v>
      </c>
      <c r="CJ51" s="51" t="e">
        <f t="shared" si="27"/>
        <v>#N/A</v>
      </c>
      <c r="CK51" s="21">
        <v>0</v>
      </c>
      <c r="CL51" s="2">
        <v>0</v>
      </c>
      <c r="CM51" s="55">
        <f t="shared" si="34"/>
        <v>0</v>
      </c>
      <c r="CN51" s="56" t="e" cm="1">
        <f t="array" ref="CN51">_xlfn.IFS(AND(CH51="contributo Fascia 1",(CI51*CL51)&gt;=2000), 2000, IF(CH51="contributo Fascia 2",(CI51*CL51)&gt;=1500), 1500, IF(CH51="contributo Fascia 1",(CI51*CL51)&lt;2000),(CI51*CL51), IF(CH51="contributo Fascia 2",(CI51*CL51)&lt;1500),(CI51*CL51), IF(CH51="ISEE non ammissibile",(CI51*CL51)=0),0, IF(CH51="alloggio non assegnabile", (CI51*CL51)=0),0, IF(CH51="contributo non applicabile",(CI51*CL51)=0),0)</f>
        <v>#N/A</v>
      </c>
      <c r="CO51" s="78" t="e" cm="1">
        <f t="array" ref="CO51">_xlfn.IFS(AND(CH51="contributo Fascia 1",(CK51*CL51)&gt;2000), 2000-CN51, IF(CH51="contributo Fascia 2",(CK51*CL51)&gt;1500), 1500-CN51, IF(CH51="contributo Fascia 1",(CK51*CL51)&lt;2000),2000-(CK51*CL51), IF(CH51="contributo Fascia 2",(CK51*CL51)&lt;1500),1500-(CK51*CL51), IF(CH51="ISEE non ammissibile",(CK51*CL51)=0),0, IF(CH51="alloggio non assegnabile", (CK51*CL51)=0),0, IF(CH51="contributo non applicabile",(CK51*CL51)=0),0)</f>
        <v>#N/A</v>
      </c>
    </row>
    <row r="52" spans="1:93" x14ac:dyDescent="0.25">
      <c r="A52" s="65"/>
      <c r="B52" s="5">
        <v>0</v>
      </c>
      <c r="C52" s="92">
        <f t="shared" si="0"/>
        <v>0</v>
      </c>
      <c r="D52" s="2"/>
      <c r="E52" s="2"/>
      <c r="F52" s="2"/>
      <c r="G52" s="2"/>
      <c r="H52" s="2"/>
      <c r="I52" s="74"/>
      <c r="J52" s="80">
        <v>0</v>
      </c>
      <c r="K52" s="53" t="str" cm="1">
        <f t="array" ref="K52">_xlfn.IFS(AND(J52&gt;9360, J52&lt;=20000), "FASCIA 1",IF(J52&gt;20000, J52&lt;=35000), "FASCIA 2", OR(J52&lt;=9360, J52&gt;35000), "ISEE non ammissibile")</f>
        <v>ISEE non ammissibile</v>
      </c>
      <c r="L52" s="5">
        <v>0</v>
      </c>
      <c r="M52" s="54" t="str">
        <f t="shared" si="1"/>
        <v>ND</v>
      </c>
      <c r="N52" s="62" t="str" cm="1">
        <f t="array" ref="N52">_xlfn.IFS(AND(K52="FASCIA 1",M52&gt;30%), "alloggio non assegnabile", IF(K52="FASCIA 2",M52&gt;40%), "alloggio non assegnabile", IF(K52="FASCIA 1", M52&lt;=15%), "contributo non applicabile", IF(K52="FASCIA 2", M52&lt;=20%), "contributo non applicabile", IF(K52="FASCIA 1", M52 &gt;15%), "contributo Fascia 1", IF(K52="FASCIA 2", M52&gt;20%), "contributo Fascia 2", IF(K52="ISEE non ammissibile",L52&gt;=0), "ISEE non ammissibile")</f>
        <v>ISEE non ammissibile</v>
      </c>
      <c r="O52" s="63">
        <f t="shared" si="2"/>
        <v>0</v>
      </c>
      <c r="P52" s="51" t="str">
        <f t="shared" si="3"/>
        <v>verificato</v>
      </c>
      <c r="Q52" s="21">
        <v>0</v>
      </c>
      <c r="R52" s="2">
        <v>0</v>
      </c>
      <c r="S52" s="55">
        <f t="shared" si="29"/>
        <v>0</v>
      </c>
      <c r="T52" s="56" cm="1">
        <f t="array" ref="T52">_xlfn.IFS(AND(N52="contributo Fascia 1",(O52*R52)&gt;=2000), 2000, IF(N52="contributo Fascia 2",(O52*R52)&gt;=1500), 1500, IF(N52="contributo Fascia 1",(O52*R52)&lt;2000),(O52*R52), IF(N52="contributo Fascia 2",(O52*R52)&lt;1500),(O52*R52), IF(N52="ISEE non ammissibile",(O52*R52)=0),0, IF(N52="alloggio non assegnabile", (O52*R52)=0),0, IF(N52="contributo non applicabile",(O52*R52)=0),0)</f>
        <v>0</v>
      </c>
      <c r="U52" s="78" cm="1">
        <f t="array" ref="U52">_xlfn.IFS(AND(N52="contributo Fascia 1",(Q52*R52)&gt;2000), 2000-T52, IF(N52="contributo Fascia 2",(Q52*R52)&gt;1500), 1500-T52, IF(N52="contributo Fascia 1",(Q52*R52)&lt;2000),2000-(Q52*R52), IF(N52="contributo Fascia 2",(Q52*R52)&lt;1500),1500-(Q52*R52), IF(N52="ISEE non ammissibile",(Q52*R52)=0),0, IF(N52="alloggio non assegnabile", (Q52*R52)=0),0, IF(N52="contributo non applicabile",(Q52*R52)=0),0)</f>
        <v>0</v>
      </c>
      <c r="V52" s="80">
        <v>0</v>
      </c>
      <c r="W52" s="53" t="e" cm="1">
        <f t="array" ref="W52">_xlfn.IFS(AND(V52&gt;9360, V52&lt;=20000), "FASCIA 1",IF(V52&gt;20000, V52&lt;=35000), "FASCIA 2")</f>
        <v>#N/A</v>
      </c>
      <c r="X52" s="5">
        <v>0</v>
      </c>
      <c r="Y52" s="54" t="str">
        <f t="shared" si="5"/>
        <v>ND</v>
      </c>
      <c r="Z52" s="62" t="e" cm="1">
        <f t="array" ref="Z52">_xlfn.IFS(IF(W52="FASCIA 1", Y52&lt;=15%), "contributo non applicabile", IF(W52="FASCIA 2", Y52&lt;=20%), "contributo non applicabile", IF(W52="FASCIA 1", Y52 &gt;15%), "contributo Fascia 1", IF(W52="FASCIA 2", Y52&gt;20%), "contributo Fascia 2", IF(W52="ISEE non ammissibile",X52&gt;=0), "ISEE non ammissibile")</f>
        <v>#N/A</v>
      </c>
      <c r="AA52" s="63" t="e">
        <f t="shared" si="6"/>
        <v>#N/A</v>
      </c>
      <c r="AB52" s="51" t="e">
        <f t="shared" si="7"/>
        <v>#N/A</v>
      </c>
      <c r="AC52" s="21">
        <v>0</v>
      </c>
      <c r="AD52" s="2">
        <v>0</v>
      </c>
      <c r="AE52" s="55">
        <f t="shared" si="8"/>
        <v>0</v>
      </c>
      <c r="AF52" s="56" t="e" cm="1">
        <f t="array" ref="AF52">_xlfn.IFS(AND(Z52="contributo Fascia 1",(AA52*AD52)&gt;=2000), 2000, IF(Z52="contributo Fascia 2",(AA52*AD52)&gt;=1500), 1500, IF(Z52="contributo Fascia 1",(AA52*AD52)&lt;2000),(AA52*AD52), IF(Z52="contributo Fascia 2",(AA52*AD52)&lt;1500),(AA52*AD52), IF(Z52="ISEE non ammissibile",(AA52*AD52)=0),0, IF(Z52="alloggio non assegnabile", (AA52*AD52)=0),0, IF(Z52="contributo non applicabile",(AA52*AD52)=0),0)</f>
        <v>#N/A</v>
      </c>
      <c r="AG52" s="78" t="e" cm="1">
        <f t="array" ref="AG52">_xlfn.IFS(AND(Z52="contributo Fascia 1",(AC52*AD52)&gt;2000), 2000-AF52, IF(Z52="contributo Fascia 2",(AC52*AD52)&gt;1500), 1500-AF52, IF(Z52="contributo Fascia 1",(AC52*AD52)&lt;2000),2000-(AC52*AD52), IF(Z52="contributo Fascia 2",(AC52*AD52)&lt;1500),1500-(AC52*AD52), IF(Z52="ISEE non ammissibile",(AC52*AD52)=0),0, IF(Z52="alloggio non assegnabile", (AC52*AD52)=0),0, IF(Z52="contributo non applicabile",(AC52*AD52)=0),0)</f>
        <v>#N/A</v>
      </c>
      <c r="AH52" s="81">
        <v>0</v>
      </c>
      <c r="AI52" s="53" t="e" cm="1">
        <f t="array" ref="AI52">_xlfn.IFS(AND(AH52&gt;9360, AH52&lt;=20000), "FASCIA 1",IF(AH52&gt;20000, AH52&lt;=35000), "FASCIA 2")</f>
        <v>#N/A</v>
      </c>
      <c r="AJ52" s="5">
        <v>0</v>
      </c>
      <c r="AK52" s="54" t="str">
        <f t="shared" si="9"/>
        <v>ND</v>
      </c>
      <c r="AL52" s="62" t="e" cm="1">
        <f t="array" ref="AL52">_xlfn.IFS(IF(AI52="FASCIA 1", AK52&lt;=15%), "contributo non applicabile", IF(AI52="FASCIA 2", AK52&lt;=20%), "contributo non applicabile", IF(AI52="FASCIA 1", AK52 &gt;15%), "contributo Fascia 1", IF(AI52="FASCIA 2", AK52&gt;20%), "contributo Fascia 2", IF(AI52="ISEE non ammissibile",AJ52&gt;=0), "ISEE non ammissibile")</f>
        <v>#N/A</v>
      </c>
      <c r="AM52" s="51" t="e">
        <f t="shared" si="10"/>
        <v>#N/A</v>
      </c>
      <c r="AN52" s="51" t="e">
        <f t="shared" si="11"/>
        <v>#N/A</v>
      </c>
      <c r="AO52" s="21">
        <v>0</v>
      </c>
      <c r="AP52" s="2">
        <v>0</v>
      </c>
      <c r="AQ52" s="55">
        <f t="shared" si="30"/>
        <v>0</v>
      </c>
      <c r="AR52" s="56" t="e" cm="1">
        <f t="array" ref="AR52">_xlfn.IFS(AND(AL52="contributo Fascia 1",(AM52*AP52)&gt;=2000), 2000, IF(AL52="contributo Fascia 2",(AM52*AP52)&gt;=1500), 1500, IF(AL52="contributo Fascia 1",(AM52*AP52)&lt;2000),(AM52*AP52), IF(AL52="contributo Fascia 2",(AM52*AP52)&lt;1500),(AM52*AP52), IF(AL52="ISEE non ammissibile",(AM52*AP52)=0),0, IF(AL52="alloggio non assegnabile", (AM52*AP52)=0),0, IF(AL52="contributo non applicabile",(AM52*AP52)=0),0)</f>
        <v>#N/A</v>
      </c>
      <c r="AS52" s="78" t="e" cm="1">
        <f t="array" ref="AS52">_xlfn.IFS(AND(AL52="contributo Fascia 1",(AO52*AP52)&gt;2000), 2000-AR52, IF(AL52="contributo Fascia 2",(AO52*AP52)&gt;1500), 1500-AR52, IF(AL52="contributo Fascia 1",(AO52*AP52)&lt;2000),2000-(AO52*AP52), IF(AL52="contributo Fascia 2",(AO52*AP52)&lt;1500),1500-(AO52*AP52), IF(AL52="ISEE non ammissibile",(AO52*AP52)=0),0, IF(AL52="alloggio non assegnabile", (AO52*AP52)=0),0, IF(AL52="contributo non applicabile",(AO52*AP52)=0),0)</f>
        <v>#N/A</v>
      </c>
      <c r="AT52" s="80">
        <v>0</v>
      </c>
      <c r="AU52" s="53" t="e" cm="1">
        <f t="array" ref="AU52">_xlfn.IFS(AND(AT52&gt;9360, AT52&lt;=20000), "FASCIA 1",IF(AT52&gt;20000, AT52&lt;=35000), "FASCIA 2")</f>
        <v>#N/A</v>
      </c>
      <c r="AV52" s="5">
        <v>0</v>
      </c>
      <c r="AW52" s="54" t="str">
        <f t="shared" si="13"/>
        <v>ND</v>
      </c>
      <c r="AX52" s="62" t="e" cm="1">
        <f t="array" ref="AX52">_xlfn.IFS(IF(AU52="FASCIA 1", AW52&lt;=15%), "contributo non applicabile", IF(AU52="FASCIA 2", AW52&lt;=20%), "contributo non applicabile", IF(AU52="FASCIA 1", AW52 &gt;15%), "contributo Fascia 1", IF(AU52="FASCIA 2", AW52&gt;20%), "contributo Fascia 2", IF(AU52="ISEE non ammissibile",AV52&gt;=0), "ISEE non ammissibile")</f>
        <v>#N/A</v>
      </c>
      <c r="AY52" s="63" t="e">
        <f t="shared" si="14"/>
        <v>#N/A</v>
      </c>
      <c r="AZ52" s="51" t="e">
        <f t="shared" si="15"/>
        <v>#N/A</v>
      </c>
      <c r="BA52" s="21">
        <v>0</v>
      </c>
      <c r="BB52" s="2">
        <v>0</v>
      </c>
      <c r="BC52" s="55">
        <f t="shared" si="31"/>
        <v>0</v>
      </c>
      <c r="BD52" s="56" t="e" cm="1">
        <f t="array" ref="BD52">_xlfn.IFS(AND(AX52="contributo Fascia 1",(AY52*BB52)&gt;=2000), 2000, IF(AX52="contributo Fascia 2",(AY52*BB52)&gt;=1500), 1500, IF(AX52="contributo Fascia 1",(AY52*BB52)&lt;2000),(AY52*BB52), IF(AX52="contributo Fascia 2",(AY52*BB52)&lt;1500),(AY52*BB52), IF(AX52="ISEE non ammissibile",(AY52*BB52)=0),0, IF(AX52="alloggio non assegnabile", (AY52*BB52)=0),0, IF(AX52="contributo non applicabile",(AY52*BB52)=0),0)</f>
        <v>#N/A</v>
      </c>
      <c r="BE52" s="78" t="e" cm="1">
        <f t="array" ref="BE52">_xlfn.IFS(AND(AX52="contributo Fascia 1",(BA52*BB52)&gt;2000), 2000-BD52, IF(AX52="contributo Fascia 2",(BA52*BB52)&gt;1500), 1500-BD52, IF(AX52="contributo Fascia 1",(BA52*BB52)&lt;2000),2000-(BA52*BB52), IF(AX52="contributo Fascia 2",(BA52*BB52)&lt;1500),1500-(BA52*BB52), IF(AX52="ISEE non ammissibile",(BA52*BB52)=0),0, IF(AX52="alloggio non assegnabile", (BA52*BB52)=0),0, IF(AX52="contributo non applicabile",(BA52*BB52)=0),0)</f>
        <v>#N/A</v>
      </c>
      <c r="BF52" s="81">
        <v>0</v>
      </c>
      <c r="BG52" s="53" t="e" cm="1">
        <f t="array" ref="BG52">_xlfn.IFS(AND(BF52&gt;9360, BF52&lt;=20000), "FASCIA 1",IF(BF52&gt;20000, BF52&lt;=35000), "FASCIA 2")</f>
        <v>#N/A</v>
      </c>
      <c r="BH52" s="5">
        <v>0</v>
      </c>
      <c r="BI52" s="54" t="str">
        <f t="shared" si="17"/>
        <v>ND</v>
      </c>
      <c r="BJ52" s="62" t="e" cm="1">
        <f t="array" ref="BJ52">_xlfn.IFS(IF(BG52="FASCIA 1", BI52&lt;=15%), "contributo non applicabile", IF(BG52="FASCIA 2", BI52&lt;=20%), "contributo non applicabile", IF(BG52="FASCIA 1", BI52 &gt;15%), "contributo Fascia 1", IF(BG52="FASCIA 2", BI52&gt;20%), "contributo Fascia 2", IF(BG52="ISEE non ammissibile",BH52&gt;=0), "ISEE non ammissibile")</f>
        <v>#N/A</v>
      </c>
      <c r="BK52" s="63" t="e">
        <f t="shared" si="18"/>
        <v>#N/A</v>
      </c>
      <c r="BL52" s="51" t="e">
        <f t="shared" si="19"/>
        <v>#N/A</v>
      </c>
      <c r="BM52" s="21">
        <v>0</v>
      </c>
      <c r="BN52" s="2">
        <v>0</v>
      </c>
      <c r="BO52" s="55">
        <f t="shared" si="32"/>
        <v>0</v>
      </c>
      <c r="BP52" s="56" t="e" cm="1">
        <f t="array" ref="BP52">_xlfn.IFS(AND(BJ52="contributo Fascia 1",(BK52*BN52)&gt;=2000), 2000, IF(BJ52="contributo Fascia 2",(BK52*BN52)&gt;=1500), 1500, IF(BJ52="contributo Fascia 1",(BK52*BN52)&lt;2000),(BK52*BN52), IF(BJ52="contributo Fascia 2",(BK52*BN52)&lt;1500),(BK52*BN52), IF(BJ52="ISEE non ammissibile",(BK52*BN52)=0),0, IF(BJ52="alloggio non assegnabile", (BK52*BN52)=0),0, IF(BJ52="contributo non applicabile",(BK52*BN52)=0),0)</f>
        <v>#N/A</v>
      </c>
      <c r="BQ52" s="78" t="e" cm="1">
        <f t="array" ref="BQ52">_xlfn.IFS(AND(BJ52="contributo Fascia 1",(BM52*BN52)&gt;2000), 2000-BP52, IF(BJ52="contributo Fascia 2",(BM52*BN52)&gt;1500), 1500-BP52, IF(BJ52="contributo Fascia 1",(BM52*BN52)&lt;2000),2000-(BM52*BN52), IF(BJ52="contributo Fascia 2",(BM52*BN52)&lt;1500),1500-(BM52*BN52), IF(BJ52="ISEE non ammissibile",(BM52*BN52)=0),0, IF(BJ52="alloggio non assegnabile", (BM52*BN52)=0),0, IF(BJ52="contributo non applicabile",(BM52*BN52)=0),0)</f>
        <v>#N/A</v>
      </c>
      <c r="BR52" s="80">
        <v>0</v>
      </c>
      <c r="BS52" s="53" t="e" cm="1">
        <f t="array" ref="BS52">_xlfn.IFS(AND(BR52&gt;9360, BR52&lt;=20000), "FASCIA 1",IF(BR52&gt;20000, BR52&lt;=35000), "FASCIA 2")</f>
        <v>#N/A</v>
      </c>
      <c r="BT52" s="5">
        <v>0</v>
      </c>
      <c r="BU52" s="54" t="str">
        <f t="shared" si="21"/>
        <v>ND</v>
      </c>
      <c r="BV52" s="62" t="e" cm="1">
        <f t="array" ref="BV52">_xlfn.IFS(IF(BS52="FASCIA 1", BU52&lt;=15%), "contributo non applicabile", IF(BS52="FASCIA 2", BU52&lt;=20%), "contributo non applicabile", IF(BS52="FASCIA 1", BU52 &gt;15%), "contributo Fascia 1", IF(BS52="FASCIA 2", BU52&gt;20%), "contributo Fascia 2", IF(BS52="ISEE non ammissibile",BT52&gt;=0), "ISEE non ammissibile")</f>
        <v>#N/A</v>
      </c>
      <c r="BW52" s="63" t="e">
        <f t="shared" si="22"/>
        <v>#N/A</v>
      </c>
      <c r="BX52" s="51" t="e">
        <f t="shared" si="23"/>
        <v>#N/A</v>
      </c>
      <c r="BY52" s="21">
        <v>0</v>
      </c>
      <c r="BZ52" s="2">
        <v>0</v>
      </c>
      <c r="CA52" s="55">
        <f t="shared" si="33"/>
        <v>0</v>
      </c>
      <c r="CB52" s="56" t="e" cm="1">
        <f t="array" ref="CB52">_xlfn.IFS(AND(BV52="contributo Fascia 1",(BW52*BZ52)&gt;=2000), 2000, IF(BV52="contributo Fascia 2",(BW52*BZ52)&gt;=1500), 1500, IF(BV52="contributo Fascia 1",(BW52*BZ52)&lt;2000),(BW52*BZ52), IF(BV52="contributo Fascia 2",(BW52*BZ52)&lt;1500),(BW52*BZ52), IF(BV52="ISEE non ammissibile",(BW52*BZ52)=0),0, IF(BV52="alloggio non assegnabile", (BW52*BZ52)=0),0, IF(BV52="contributo non applicabile",(BW52*BZ52)=0),0)</f>
        <v>#N/A</v>
      </c>
      <c r="CC52" s="78" t="e" cm="1">
        <f t="array" ref="CC52">_xlfn.IFS(AND(BV52="contributo Fascia 1",(BY52*BZ52)&gt;2000), 2000-CB52, IF(BV52="contributo Fascia 2",(BY52*BZ52)&gt;1500), 1500-CB52, IF(BV52="contributo Fascia 1",(BY52*BZ52)&lt;2000),2000-(BY52*BZ52), IF(BV52="contributo Fascia 2",(BY52*BZ52)&lt;1500),1500-(BY52*BZ52), IF(BV52="ISEE non ammissibile",(BY52*BZ52)=0),0, IF(BV52="alloggio non assegnabile", (BY52*BZ52)=0),0, IF(BV52="contributo non applicabile",(BY52*BZ52)=0),0)</f>
        <v>#N/A</v>
      </c>
      <c r="CD52" s="81">
        <v>0</v>
      </c>
      <c r="CE52" s="53" t="e" cm="1">
        <f t="array" ref="CE52">_xlfn.IFS(AND(CD52&gt;9360, CD52&lt;=20000), "FASCIA 1",IF(CD52&gt;20000, CD52&lt;=35000), "FASCIA 2")</f>
        <v>#N/A</v>
      </c>
      <c r="CF52" s="5">
        <v>0</v>
      </c>
      <c r="CG52" s="54" t="str">
        <f t="shared" si="25"/>
        <v>ND</v>
      </c>
      <c r="CH52" s="62" t="e" cm="1">
        <f t="array" ref="CH52">_xlfn.IFS(IF(CE52="FASCIA 1", CG52&lt;=15%), "contributo non applicabile", IF(CE52="FASCIA 2", CG52&lt;=20%), "contributo non applicabile", IF(CE52="FASCIA 1", CG52 &gt;15%), "contributo Fascia 1", IF(CE52="FASCIA 2", CG52&gt;20%), "contributo Fascia 2", IF(CE52="ISEE non ammissibile",CF52&gt;=0), "ISEE non ammissibile")</f>
        <v>#N/A</v>
      </c>
      <c r="CI52" s="63" t="e">
        <f t="shared" si="26"/>
        <v>#N/A</v>
      </c>
      <c r="CJ52" s="51" t="e">
        <f t="shared" si="27"/>
        <v>#N/A</v>
      </c>
      <c r="CK52" s="21">
        <v>0</v>
      </c>
      <c r="CL52" s="2">
        <v>0</v>
      </c>
      <c r="CM52" s="55">
        <f t="shared" si="34"/>
        <v>0</v>
      </c>
      <c r="CN52" s="56" t="e" cm="1">
        <f t="array" ref="CN52">_xlfn.IFS(AND(CH52="contributo Fascia 1",(CI52*CL52)&gt;=2000), 2000, IF(CH52="contributo Fascia 2",(CI52*CL52)&gt;=1500), 1500, IF(CH52="contributo Fascia 1",(CI52*CL52)&lt;2000),(CI52*CL52), IF(CH52="contributo Fascia 2",(CI52*CL52)&lt;1500),(CI52*CL52), IF(CH52="ISEE non ammissibile",(CI52*CL52)=0),0, IF(CH52="alloggio non assegnabile", (CI52*CL52)=0),0, IF(CH52="contributo non applicabile",(CI52*CL52)=0),0)</f>
        <v>#N/A</v>
      </c>
      <c r="CO52" s="78" t="e" cm="1">
        <f t="array" ref="CO52">_xlfn.IFS(AND(CH52="contributo Fascia 1",(CK52*CL52)&gt;2000), 2000-CN52, IF(CH52="contributo Fascia 2",(CK52*CL52)&gt;1500), 1500-CN52, IF(CH52="contributo Fascia 1",(CK52*CL52)&lt;2000),2000-(CK52*CL52), IF(CH52="contributo Fascia 2",(CK52*CL52)&lt;1500),1500-(CK52*CL52), IF(CH52="ISEE non ammissibile",(CK52*CL52)=0),0, IF(CH52="alloggio non assegnabile", (CK52*CL52)=0),0, IF(CH52="contributo non applicabile",(CK52*CL52)=0),0)</f>
        <v>#N/A</v>
      </c>
    </row>
    <row r="53" spans="1:93" x14ac:dyDescent="0.25">
      <c r="A53" s="65"/>
      <c r="B53" s="5">
        <v>0</v>
      </c>
      <c r="C53" s="92">
        <f t="shared" si="0"/>
        <v>0</v>
      </c>
      <c r="D53" s="2"/>
      <c r="E53" s="2"/>
      <c r="F53" s="2"/>
      <c r="G53" s="2"/>
      <c r="H53" s="2"/>
      <c r="I53" s="74"/>
      <c r="J53" s="80">
        <v>0</v>
      </c>
      <c r="K53" s="53" t="str" cm="1">
        <f t="array" ref="K53">_xlfn.IFS(AND(J53&gt;9360, J53&lt;=20000), "FASCIA 1",IF(J53&gt;20000, J53&lt;=35000), "FASCIA 2", OR(J53&lt;=9360, J53&gt;35000), "ISEE non ammissibile")</f>
        <v>ISEE non ammissibile</v>
      </c>
      <c r="L53" s="5">
        <v>0</v>
      </c>
      <c r="M53" s="54" t="str">
        <f t="shared" si="1"/>
        <v>ND</v>
      </c>
      <c r="N53" s="62" t="str" cm="1">
        <f t="array" ref="N53">_xlfn.IFS(AND(K53="FASCIA 1",M53&gt;30%), "alloggio non assegnabile", IF(K53="FASCIA 2",M53&gt;40%), "alloggio non assegnabile", IF(K53="FASCIA 1", M53&lt;=15%), "contributo non applicabile", IF(K53="FASCIA 2", M53&lt;=20%), "contributo non applicabile", IF(K53="FASCIA 1", M53 &gt;15%), "contributo Fascia 1", IF(K53="FASCIA 2", M53&gt;20%), "contributo Fascia 2", IF(K53="ISEE non ammissibile",L53&gt;=0), "ISEE non ammissibile")</f>
        <v>ISEE non ammissibile</v>
      </c>
      <c r="O53" s="63">
        <f t="shared" si="2"/>
        <v>0</v>
      </c>
      <c r="P53" s="51" t="str">
        <f t="shared" si="3"/>
        <v>verificato</v>
      </c>
      <c r="Q53" s="21">
        <v>0</v>
      </c>
      <c r="R53" s="2">
        <v>0</v>
      </c>
      <c r="S53" s="55">
        <f t="shared" si="29"/>
        <v>0</v>
      </c>
      <c r="T53" s="56" cm="1">
        <f t="array" ref="T53">_xlfn.IFS(AND(N53="contributo Fascia 1",(O53*R53)&gt;=2000), 2000, IF(N53="contributo Fascia 2",(O53*R53)&gt;=1500), 1500, IF(N53="contributo Fascia 1",(O53*R53)&lt;2000),(O53*R53), IF(N53="contributo Fascia 2",(O53*R53)&lt;1500),(O53*R53), IF(N53="ISEE non ammissibile",(O53*R53)=0),0, IF(N53="alloggio non assegnabile", (O53*R53)=0),0, IF(N53="contributo non applicabile",(O53*R53)=0),0)</f>
        <v>0</v>
      </c>
      <c r="U53" s="78" cm="1">
        <f t="array" ref="U53">_xlfn.IFS(AND(N53="contributo Fascia 1",(Q53*R53)&gt;2000), 2000-T53, IF(N53="contributo Fascia 2",(Q53*R53)&gt;1500), 1500-T53, IF(N53="contributo Fascia 1",(Q53*R53)&lt;2000),2000-(Q53*R53), IF(N53="contributo Fascia 2",(Q53*R53)&lt;1500),1500-(Q53*R53), IF(N53="ISEE non ammissibile",(Q53*R53)=0),0, IF(N53="alloggio non assegnabile", (Q53*R53)=0),0, IF(N53="contributo non applicabile",(Q53*R53)=0),0)</f>
        <v>0</v>
      </c>
      <c r="V53" s="80">
        <v>0</v>
      </c>
      <c r="W53" s="53" t="e" cm="1">
        <f t="array" ref="W53">_xlfn.IFS(AND(V53&gt;9360, V53&lt;=20000), "FASCIA 1",IF(V53&gt;20000, V53&lt;=35000), "FASCIA 2")</f>
        <v>#N/A</v>
      </c>
      <c r="X53" s="5">
        <v>0</v>
      </c>
      <c r="Y53" s="54" t="str">
        <f t="shared" si="5"/>
        <v>ND</v>
      </c>
      <c r="Z53" s="62" t="e" cm="1">
        <f t="array" ref="Z53">_xlfn.IFS(IF(W53="FASCIA 1", Y53&lt;=15%), "contributo non applicabile", IF(W53="FASCIA 2", Y53&lt;=20%), "contributo non applicabile", IF(W53="FASCIA 1", Y53 &gt;15%), "contributo Fascia 1", IF(W53="FASCIA 2", Y53&gt;20%), "contributo Fascia 2", IF(W53="ISEE non ammissibile",X53&gt;=0), "ISEE non ammissibile")</f>
        <v>#N/A</v>
      </c>
      <c r="AA53" s="63" t="e">
        <f t="shared" si="6"/>
        <v>#N/A</v>
      </c>
      <c r="AB53" s="51" t="e">
        <f t="shared" si="7"/>
        <v>#N/A</v>
      </c>
      <c r="AC53" s="21">
        <v>0</v>
      </c>
      <c r="AD53" s="2">
        <v>0</v>
      </c>
      <c r="AE53" s="55">
        <f t="shared" si="8"/>
        <v>0</v>
      </c>
      <c r="AF53" s="56" t="e" cm="1">
        <f t="array" ref="AF53">_xlfn.IFS(AND(Z53="contributo Fascia 1",(AA53*AD53)&gt;=2000), 2000, IF(Z53="contributo Fascia 2",(AA53*AD53)&gt;=1500), 1500, IF(Z53="contributo Fascia 1",(AA53*AD53)&lt;2000),(AA53*AD53), IF(Z53="contributo Fascia 2",(AA53*AD53)&lt;1500),(AA53*AD53), IF(Z53="ISEE non ammissibile",(AA53*AD53)=0),0, IF(Z53="alloggio non assegnabile", (AA53*AD53)=0),0, IF(Z53="contributo non applicabile",(AA53*AD53)=0),0)</f>
        <v>#N/A</v>
      </c>
      <c r="AG53" s="78" t="e" cm="1">
        <f t="array" ref="AG53">_xlfn.IFS(AND(Z53="contributo Fascia 1",(AC53*AD53)&gt;2000), 2000-AF53, IF(Z53="contributo Fascia 2",(AC53*AD53)&gt;1500), 1500-AF53, IF(Z53="contributo Fascia 1",(AC53*AD53)&lt;2000),2000-(AC53*AD53), IF(Z53="contributo Fascia 2",(AC53*AD53)&lt;1500),1500-(AC53*AD53), IF(Z53="ISEE non ammissibile",(AC53*AD53)=0),0, IF(Z53="alloggio non assegnabile", (AC53*AD53)=0),0, IF(Z53="contributo non applicabile",(AC53*AD53)=0),0)</f>
        <v>#N/A</v>
      </c>
      <c r="AH53" s="81">
        <v>0</v>
      </c>
      <c r="AI53" s="53" t="e" cm="1">
        <f t="array" ref="AI53">_xlfn.IFS(AND(AH53&gt;9360, AH53&lt;=20000), "FASCIA 1",IF(AH53&gt;20000, AH53&lt;=35000), "FASCIA 2")</f>
        <v>#N/A</v>
      </c>
      <c r="AJ53" s="5">
        <v>0</v>
      </c>
      <c r="AK53" s="54" t="str">
        <f t="shared" si="9"/>
        <v>ND</v>
      </c>
      <c r="AL53" s="62" t="e" cm="1">
        <f t="array" ref="AL53">_xlfn.IFS(IF(AI53="FASCIA 1", AK53&lt;=15%), "contributo non applicabile", IF(AI53="FASCIA 2", AK53&lt;=20%), "contributo non applicabile", IF(AI53="FASCIA 1", AK53 &gt;15%), "contributo Fascia 1", IF(AI53="FASCIA 2", AK53&gt;20%), "contributo Fascia 2", IF(AI53="ISEE non ammissibile",AJ53&gt;=0), "ISEE non ammissibile")</f>
        <v>#N/A</v>
      </c>
      <c r="AM53" s="51" t="e">
        <f t="shared" si="10"/>
        <v>#N/A</v>
      </c>
      <c r="AN53" s="51" t="e">
        <f t="shared" si="11"/>
        <v>#N/A</v>
      </c>
      <c r="AO53" s="21">
        <v>0</v>
      </c>
      <c r="AP53" s="2">
        <v>0</v>
      </c>
      <c r="AQ53" s="55">
        <f t="shared" si="30"/>
        <v>0</v>
      </c>
      <c r="AR53" s="56" t="e" cm="1">
        <f t="array" ref="AR53">_xlfn.IFS(AND(AL53="contributo Fascia 1",(AM53*AP53)&gt;=2000), 2000, IF(AL53="contributo Fascia 2",(AM53*AP53)&gt;=1500), 1500, IF(AL53="contributo Fascia 1",(AM53*AP53)&lt;2000),(AM53*AP53), IF(AL53="contributo Fascia 2",(AM53*AP53)&lt;1500),(AM53*AP53), IF(AL53="ISEE non ammissibile",(AM53*AP53)=0),0, IF(AL53="alloggio non assegnabile", (AM53*AP53)=0),0, IF(AL53="contributo non applicabile",(AM53*AP53)=0),0)</f>
        <v>#N/A</v>
      </c>
      <c r="AS53" s="78" t="e" cm="1">
        <f t="array" ref="AS53">_xlfn.IFS(AND(AL53="contributo Fascia 1",(AO53*AP53)&gt;2000), 2000-AR53, IF(AL53="contributo Fascia 2",(AO53*AP53)&gt;1500), 1500-AR53, IF(AL53="contributo Fascia 1",(AO53*AP53)&lt;2000),2000-(AO53*AP53), IF(AL53="contributo Fascia 2",(AO53*AP53)&lt;1500),1500-(AO53*AP53), IF(AL53="ISEE non ammissibile",(AO53*AP53)=0),0, IF(AL53="alloggio non assegnabile", (AO53*AP53)=0),0, IF(AL53="contributo non applicabile",(AO53*AP53)=0),0)</f>
        <v>#N/A</v>
      </c>
      <c r="AT53" s="80">
        <v>0</v>
      </c>
      <c r="AU53" s="53" t="e" cm="1">
        <f t="array" ref="AU53">_xlfn.IFS(AND(AT53&gt;9360, AT53&lt;=20000), "FASCIA 1",IF(AT53&gt;20000, AT53&lt;=35000), "FASCIA 2")</f>
        <v>#N/A</v>
      </c>
      <c r="AV53" s="5">
        <v>0</v>
      </c>
      <c r="AW53" s="54" t="str">
        <f t="shared" si="13"/>
        <v>ND</v>
      </c>
      <c r="AX53" s="62" t="e" cm="1">
        <f t="array" ref="AX53">_xlfn.IFS(IF(AU53="FASCIA 1", AW53&lt;=15%), "contributo non applicabile", IF(AU53="FASCIA 2", AW53&lt;=20%), "contributo non applicabile", IF(AU53="FASCIA 1", AW53 &gt;15%), "contributo Fascia 1", IF(AU53="FASCIA 2", AW53&gt;20%), "contributo Fascia 2", IF(AU53="ISEE non ammissibile",AV53&gt;=0), "ISEE non ammissibile")</f>
        <v>#N/A</v>
      </c>
      <c r="AY53" s="63" t="e">
        <f t="shared" si="14"/>
        <v>#N/A</v>
      </c>
      <c r="AZ53" s="51" t="e">
        <f t="shared" si="15"/>
        <v>#N/A</v>
      </c>
      <c r="BA53" s="21">
        <v>0</v>
      </c>
      <c r="BB53" s="2">
        <v>0</v>
      </c>
      <c r="BC53" s="55">
        <f t="shared" si="31"/>
        <v>0</v>
      </c>
      <c r="BD53" s="56" t="e" cm="1">
        <f t="array" ref="BD53">_xlfn.IFS(AND(AX53="contributo Fascia 1",(AY53*BB53)&gt;=2000), 2000, IF(AX53="contributo Fascia 2",(AY53*BB53)&gt;=1500), 1500, IF(AX53="contributo Fascia 1",(AY53*BB53)&lt;2000),(AY53*BB53), IF(AX53="contributo Fascia 2",(AY53*BB53)&lt;1500),(AY53*BB53), IF(AX53="ISEE non ammissibile",(AY53*BB53)=0),0, IF(AX53="alloggio non assegnabile", (AY53*BB53)=0),0, IF(AX53="contributo non applicabile",(AY53*BB53)=0),0)</f>
        <v>#N/A</v>
      </c>
      <c r="BE53" s="78" t="e" cm="1">
        <f t="array" ref="BE53">_xlfn.IFS(AND(AX53="contributo Fascia 1",(BA53*BB53)&gt;2000), 2000-BD53, IF(AX53="contributo Fascia 2",(BA53*BB53)&gt;1500), 1500-BD53, IF(AX53="contributo Fascia 1",(BA53*BB53)&lt;2000),2000-(BA53*BB53), IF(AX53="contributo Fascia 2",(BA53*BB53)&lt;1500),1500-(BA53*BB53), IF(AX53="ISEE non ammissibile",(BA53*BB53)=0),0, IF(AX53="alloggio non assegnabile", (BA53*BB53)=0),0, IF(AX53="contributo non applicabile",(BA53*BB53)=0),0)</f>
        <v>#N/A</v>
      </c>
      <c r="BF53" s="81">
        <v>0</v>
      </c>
      <c r="BG53" s="53" t="e" cm="1">
        <f t="array" ref="BG53">_xlfn.IFS(AND(BF53&gt;9360, BF53&lt;=20000), "FASCIA 1",IF(BF53&gt;20000, BF53&lt;=35000), "FASCIA 2")</f>
        <v>#N/A</v>
      </c>
      <c r="BH53" s="5">
        <v>0</v>
      </c>
      <c r="BI53" s="54" t="str">
        <f t="shared" si="17"/>
        <v>ND</v>
      </c>
      <c r="BJ53" s="62" t="e" cm="1">
        <f t="array" ref="BJ53">_xlfn.IFS(IF(BG53="FASCIA 1", BI53&lt;=15%), "contributo non applicabile", IF(BG53="FASCIA 2", BI53&lt;=20%), "contributo non applicabile", IF(BG53="FASCIA 1", BI53 &gt;15%), "contributo Fascia 1", IF(BG53="FASCIA 2", BI53&gt;20%), "contributo Fascia 2", IF(BG53="ISEE non ammissibile",BH53&gt;=0), "ISEE non ammissibile")</f>
        <v>#N/A</v>
      </c>
      <c r="BK53" s="63" t="e">
        <f t="shared" si="18"/>
        <v>#N/A</v>
      </c>
      <c r="BL53" s="51" t="e">
        <f t="shared" si="19"/>
        <v>#N/A</v>
      </c>
      <c r="BM53" s="21">
        <v>0</v>
      </c>
      <c r="BN53" s="2">
        <v>0</v>
      </c>
      <c r="BO53" s="55">
        <f t="shared" si="32"/>
        <v>0</v>
      </c>
      <c r="BP53" s="56" t="e" cm="1">
        <f t="array" ref="BP53">_xlfn.IFS(AND(BJ53="contributo Fascia 1",(BK53*BN53)&gt;=2000), 2000, IF(BJ53="contributo Fascia 2",(BK53*BN53)&gt;=1500), 1500, IF(BJ53="contributo Fascia 1",(BK53*BN53)&lt;2000),(BK53*BN53), IF(BJ53="contributo Fascia 2",(BK53*BN53)&lt;1500),(BK53*BN53), IF(BJ53="ISEE non ammissibile",(BK53*BN53)=0),0, IF(BJ53="alloggio non assegnabile", (BK53*BN53)=0),0, IF(BJ53="contributo non applicabile",(BK53*BN53)=0),0)</f>
        <v>#N/A</v>
      </c>
      <c r="BQ53" s="78" t="e" cm="1">
        <f t="array" ref="BQ53">_xlfn.IFS(AND(BJ53="contributo Fascia 1",(BM53*BN53)&gt;2000), 2000-BP53, IF(BJ53="contributo Fascia 2",(BM53*BN53)&gt;1500), 1500-BP53, IF(BJ53="contributo Fascia 1",(BM53*BN53)&lt;2000),2000-(BM53*BN53), IF(BJ53="contributo Fascia 2",(BM53*BN53)&lt;1500),1500-(BM53*BN53), IF(BJ53="ISEE non ammissibile",(BM53*BN53)=0),0, IF(BJ53="alloggio non assegnabile", (BM53*BN53)=0),0, IF(BJ53="contributo non applicabile",(BM53*BN53)=0),0)</f>
        <v>#N/A</v>
      </c>
      <c r="BR53" s="80">
        <v>0</v>
      </c>
      <c r="BS53" s="53" t="e" cm="1">
        <f t="array" ref="BS53">_xlfn.IFS(AND(BR53&gt;9360, BR53&lt;=20000), "FASCIA 1",IF(BR53&gt;20000, BR53&lt;=35000), "FASCIA 2")</f>
        <v>#N/A</v>
      </c>
      <c r="BT53" s="5">
        <v>0</v>
      </c>
      <c r="BU53" s="54" t="str">
        <f t="shared" si="21"/>
        <v>ND</v>
      </c>
      <c r="BV53" s="62" t="e" cm="1">
        <f t="array" ref="BV53">_xlfn.IFS(IF(BS53="FASCIA 1", BU53&lt;=15%), "contributo non applicabile", IF(BS53="FASCIA 2", BU53&lt;=20%), "contributo non applicabile", IF(BS53="FASCIA 1", BU53 &gt;15%), "contributo Fascia 1", IF(BS53="FASCIA 2", BU53&gt;20%), "contributo Fascia 2", IF(BS53="ISEE non ammissibile",BT53&gt;=0), "ISEE non ammissibile")</f>
        <v>#N/A</v>
      </c>
      <c r="BW53" s="63" t="e">
        <f t="shared" si="22"/>
        <v>#N/A</v>
      </c>
      <c r="BX53" s="51" t="e">
        <f t="shared" si="23"/>
        <v>#N/A</v>
      </c>
      <c r="BY53" s="21">
        <v>0</v>
      </c>
      <c r="BZ53" s="2">
        <v>0</v>
      </c>
      <c r="CA53" s="55">
        <f t="shared" si="33"/>
        <v>0</v>
      </c>
      <c r="CB53" s="56" t="e" cm="1">
        <f t="array" ref="CB53">_xlfn.IFS(AND(BV53="contributo Fascia 1",(BW53*BZ53)&gt;=2000), 2000, IF(BV53="contributo Fascia 2",(BW53*BZ53)&gt;=1500), 1500, IF(BV53="contributo Fascia 1",(BW53*BZ53)&lt;2000),(BW53*BZ53), IF(BV53="contributo Fascia 2",(BW53*BZ53)&lt;1500),(BW53*BZ53), IF(BV53="ISEE non ammissibile",(BW53*BZ53)=0),0, IF(BV53="alloggio non assegnabile", (BW53*BZ53)=0),0, IF(BV53="contributo non applicabile",(BW53*BZ53)=0),0)</f>
        <v>#N/A</v>
      </c>
      <c r="CC53" s="78" t="e" cm="1">
        <f t="array" ref="CC53">_xlfn.IFS(AND(BV53="contributo Fascia 1",(BY53*BZ53)&gt;2000), 2000-CB53, IF(BV53="contributo Fascia 2",(BY53*BZ53)&gt;1500), 1500-CB53, IF(BV53="contributo Fascia 1",(BY53*BZ53)&lt;2000),2000-(BY53*BZ53), IF(BV53="contributo Fascia 2",(BY53*BZ53)&lt;1500),1500-(BY53*BZ53), IF(BV53="ISEE non ammissibile",(BY53*BZ53)=0),0, IF(BV53="alloggio non assegnabile", (BY53*BZ53)=0),0, IF(BV53="contributo non applicabile",(BY53*BZ53)=0),0)</f>
        <v>#N/A</v>
      </c>
      <c r="CD53" s="81">
        <v>0</v>
      </c>
      <c r="CE53" s="53" t="e" cm="1">
        <f t="array" ref="CE53">_xlfn.IFS(AND(CD53&gt;9360, CD53&lt;=20000), "FASCIA 1",IF(CD53&gt;20000, CD53&lt;=35000), "FASCIA 2")</f>
        <v>#N/A</v>
      </c>
      <c r="CF53" s="5">
        <v>0</v>
      </c>
      <c r="CG53" s="54" t="str">
        <f t="shared" si="25"/>
        <v>ND</v>
      </c>
      <c r="CH53" s="62" t="e" cm="1">
        <f t="array" ref="CH53">_xlfn.IFS(IF(CE53="FASCIA 1", CG53&lt;=15%), "contributo non applicabile", IF(CE53="FASCIA 2", CG53&lt;=20%), "contributo non applicabile", IF(CE53="FASCIA 1", CG53 &gt;15%), "contributo Fascia 1", IF(CE53="FASCIA 2", CG53&gt;20%), "contributo Fascia 2", IF(CE53="ISEE non ammissibile",CF53&gt;=0), "ISEE non ammissibile")</f>
        <v>#N/A</v>
      </c>
      <c r="CI53" s="63" t="e">
        <f t="shared" si="26"/>
        <v>#N/A</v>
      </c>
      <c r="CJ53" s="51" t="e">
        <f t="shared" si="27"/>
        <v>#N/A</v>
      </c>
      <c r="CK53" s="21">
        <v>0</v>
      </c>
      <c r="CL53" s="2">
        <v>0</v>
      </c>
      <c r="CM53" s="55">
        <f t="shared" si="34"/>
        <v>0</v>
      </c>
      <c r="CN53" s="56" t="e" cm="1">
        <f t="array" ref="CN53">_xlfn.IFS(AND(CH53="contributo Fascia 1",(CI53*CL53)&gt;=2000), 2000, IF(CH53="contributo Fascia 2",(CI53*CL53)&gt;=1500), 1500, IF(CH53="contributo Fascia 1",(CI53*CL53)&lt;2000),(CI53*CL53), IF(CH53="contributo Fascia 2",(CI53*CL53)&lt;1500),(CI53*CL53), IF(CH53="ISEE non ammissibile",(CI53*CL53)=0),0, IF(CH53="alloggio non assegnabile", (CI53*CL53)=0),0, IF(CH53="contributo non applicabile",(CI53*CL53)=0),0)</f>
        <v>#N/A</v>
      </c>
      <c r="CO53" s="78" t="e" cm="1">
        <f t="array" ref="CO53">_xlfn.IFS(AND(CH53="contributo Fascia 1",(CK53*CL53)&gt;2000), 2000-CN53, IF(CH53="contributo Fascia 2",(CK53*CL53)&gt;1500), 1500-CN53, IF(CH53="contributo Fascia 1",(CK53*CL53)&lt;2000),2000-(CK53*CL53), IF(CH53="contributo Fascia 2",(CK53*CL53)&lt;1500),1500-(CK53*CL53), IF(CH53="ISEE non ammissibile",(CK53*CL53)=0),0, IF(CH53="alloggio non assegnabile", (CK53*CL53)=0),0, IF(CH53="contributo non applicabile",(CK53*CL53)=0),0)</f>
        <v>#N/A</v>
      </c>
    </row>
    <row r="54" spans="1:93" x14ac:dyDescent="0.25">
      <c r="A54" s="65"/>
      <c r="B54" s="5">
        <v>0</v>
      </c>
      <c r="C54" s="92">
        <f t="shared" si="0"/>
        <v>0</v>
      </c>
      <c r="D54" s="2"/>
      <c r="E54" s="2"/>
      <c r="F54" s="2"/>
      <c r="G54" s="2"/>
      <c r="H54" s="2"/>
      <c r="I54" s="74"/>
      <c r="J54" s="80">
        <v>0</v>
      </c>
      <c r="K54" s="53" t="str" cm="1">
        <f t="array" ref="K54">_xlfn.IFS(AND(J54&gt;9360, J54&lt;=20000), "FASCIA 1",IF(J54&gt;20000, J54&lt;=35000), "FASCIA 2", OR(J54&lt;=9360, J54&gt;35000), "ISEE non ammissibile")</f>
        <v>ISEE non ammissibile</v>
      </c>
      <c r="L54" s="5">
        <v>0</v>
      </c>
      <c r="M54" s="54" t="str">
        <f t="shared" si="1"/>
        <v>ND</v>
      </c>
      <c r="N54" s="62" t="str" cm="1">
        <f t="array" ref="N54">_xlfn.IFS(AND(K54="FASCIA 1",M54&gt;30%), "alloggio non assegnabile", IF(K54="FASCIA 2",M54&gt;40%), "alloggio non assegnabile", IF(K54="FASCIA 1", M54&lt;=15%), "contributo non applicabile", IF(K54="FASCIA 2", M54&lt;=20%), "contributo non applicabile", IF(K54="FASCIA 1", M54 &gt;15%), "contributo Fascia 1", IF(K54="FASCIA 2", M54&gt;20%), "contributo Fascia 2", IF(K54="ISEE non ammissibile",L54&gt;=0), "ISEE non ammissibile")</f>
        <v>ISEE non ammissibile</v>
      </c>
      <c r="O54" s="63">
        <f t="shared" si="2"/>
        <v>0</v>
      </c>
      <c r="P54" s="51" t="str">
        <f t="shared" si="3"/>
        <v>verificato</v>
      </c>
      <c r="Q54" s="21">
        <v>0</v>
      </c>
      <c r="R54" s="2">
        <v>0</v>
      </c>
      <c r="S54" s="55">
        <f t="shared" si="29"/>
        <v>0</v>
      </c>
      <c r="T54" s="56" cm="1">
        <f t="array" ref="T54">_xlfn.IFS(AND(N54="contributo Fascia 1",(O54*R54)&gt;=2000), 2000, IF(N54="contributo Fascia 2",(O54*R54)&gt;=1500), 1500, IF(N54="contributo Fascia 1",(O54*R54)&lt;2000),(O54*R54), IF(N54="contributo Fascia 2",(O54*R54)&lt;1500),(O54*R54), IF(N54="ISEE non ammissibile",(O54*R54)=0),0, IF(N54="alloggio non assegnabile", (O54*R54)=0),0, IF(N54="contributo non applicabile",(O54*R54)=0),0)</f>
        <v>0</v>
      </c>
      <c r="U54" s="78" cm="1">
        <f t="array" ref="U54">_xlfn.IFS(AND(N54="contributo Fascia 1",(Q54*R54)&gt;2000), 2000-T54, IF(N54="contributo Fascia 2",(Q54*R54)&gt;1500), 1500-T54, IF(N54="contributo Fascia 1",(Q54*R54)&lt;2000),2000-(Q54*R54), IF(N54="contributo Fascia 2",(Q54*R54)&lt;1500),1500-(Q54*R54), IF(N54="ISEE non ammissibile",(Q54*R54)=0),0, IF(N54="alloggio non assegnabile", (Q54*R54)=0),0, IF(N54="contributo non applicabile",(Q54*R54)=0),0)</f>
        <v>0</v>
      </c>
      <c r="V54" s="80">
        <v>0</v>
      </c>
      <c r="W54" s="53" t="e" cm="1">
        <f t="array" ref="W54">_xlfn.IFS(AND(V54&gt;9360, V54&lt;=20000), "FASCIA 1",IF(V54&gt;20000, V54&lt;=35000), "FASCIA 2")</f>
        <v>#N/A</v>
      </c>
      <c r="X54" s="5">
        <v>0</v>
      </c>
      <c r="Y54" s="54" t="str">
        <f t="shared" si="5"/>
        <v>ND</v>
      </c>
      <c r="Z54" s="62" t="e" cm="1">
        <f t="array" ref="Z54">_xlfn.IFS(IF(W54="FASCIA 1", Y54&lt;=15%), "contributo non applicabile", IF(W54="FASCIA 2", Y54&lt;=20%), "contributo non applicabile", IF(W54="FASCIA 1", Y54 &gt;15%), "contributo Fascia 1", IF(W54="FASCIA 2", Y54&gt;20%), "contributo Fascia 2", IF(W54="ISEE non ammissibile",X54&gt;=0), "ISEE non ammissibile")</f>
        <v>#N/A</v>
      </c>
      <c r="AA54" s="63" t="e">
        <f t="shared" si="6"/>
        <v>#N/A</v>
      </c>
      <c r="AB54" s="51" t="e">
        <f t="shared" si="7"/>
        <v>#N/A</v>
      </c>
      <c r="AC54" s="21">
        <v>0</v>
      </c>
      <c r="AD54" s="2">
        <v>0</v>
      </c>
      <c r="AE54" s="55">
        <f t="shared" si="8"/>
        <v>0</v>
      </c>
      <c r="AF54" s="56" t="e" cm="1">
        <f t="array" ref="AF54">_xlfn.IFS(AND(Z54="contributo Fascia 1",(AA54*AD54)&gt;=2000), 2000, IF(Z54="contributo Fascia 2",(AA54*AD54)&gt;=1500), 1500, IF(Z54="contributo Fascia 1",(AA54*AD54)&lt;2000),(AA54*AD54), IF(Z54="contributo Fascia 2",(AA54*AD54)&lt;1500),(AA54*AD54), IF(Z54="ISEE non ammissibile",(AA54*AD54)=0),0, IF(Z54="alloggio non assegnabile", (AA54*AD54)=0),0, IF(Z54="contributo non applicabile",(AA54*AD54)=0),0)</f>
        <v>#N/A</v>
      </c>
      <c r="AG54" s="78" t="e" cm="1">
        <f t="array" ref="AG54">_xlfn.IFS(AND(Z54="contributo Fascia 1",(AC54*AD54)&gt;2000), 2000-AF54, IF(Z54="contributo Fascia 2",(AC54*AD54)&gt;1500), 1500-AF54, IF(Z54="contributo Fascia 1",(AC54*AD54)&lt;2000),2000-(AC54*AD54), IF(Z54="contributo Fascia 2",(AC54*AD54)&lt;1500),1500-(AC54*AD54), IF(Z54="ISEE non ammissibile",(AC54*AD54)=0),0, IF(Z54="alloggio non assegnabile", (AC54*AD54)=0),0, IF(Z54="contributo non applicabile",(AC54*AD54)=0),0)</f>
        <v>#N/A</v>
      </c>
      <c r="AH54" s="81">
        <v>0</v>
      </c>
      <c r="AI54" s="53" t="e" cm="1">
        <f t="array" ref="AI54">_xlfn.IFS(AND(AH54&gt;9360, AH54&lt;=20000), "FASCIA 1",IF(AH54&gt;20000, AH54&lt;=35000), "FASCIA 2")</f>
        <v>#N/A</v>
      </c>
      <c r="AJ54" s="5">
        <v>0</v>
      </c>
      <c r="AK54" s="54" t="str">
        <f t="shared" si="9"/>
        <v>ND</v>
      </c>
      <c r="AL54" s="62" t="e" cm="1">
        <f t="array" ref="AL54">_xlfn.IFS(IF(AI54="FASCIA 1", AK54&lt;=15%), "contributo non applicabile", IF(AI54="FASCIA 2", AK54&lt;=20%), "contributo non applicabile", IF(AI54="FASCIA 1", AK54 &gt;15%), "contributo Fascia 1", IF(AI54="FASCIA 2", AK54&gt;20%), "contributo Fascia 2", IF(AI54="ISEE non ammissibile",AJ54&gt;=0), "ISEE non ammissibile")</f>
        <v>#N/A</v>
      </c>
      <c r="AM54" s="51" t="e">
        <f t="shared" si="10"/>
        <v>#N/A</v>
      </c>
      <c r="AN54" s="51" t="e">
        <f t="shared" si="11"/>
        <v>#N/A</v>
      </c>
      <c r="AO54" s="21">
        <v>0</v>
      </c>
      <c r="AP54" s="2">
        <v>0</v>
      </c>
      <c r="AQ54" s="55">
        <f t="shared" si="30"/>
        <v>0</v>
      </c>
      <c r="AR54" s="56" t="e" cm="1">
        <f t="array" ref="AR54">_xlfn.IFS(AND(AL54="contributo Fascia 1",(AM54*AP54)&gt;=2000), 2000, IF(AL54="contributo Fascia 2",(AM54*AP54)&gt;=1500), 1500, IF(AL54="contributo Fascia 1",(AM54*AP54)&lt;2000),(AM54*AP54), IF(AL54="contributo Fascia 2",(AM54*AP54)&lt;1500),(AM54*AP54), IF(AL54="ISEE non ammissibile",(AM54*AP54)=0),0, IF(AL54="alloggio non assegnabile", (AM54*AP54)=0),0, IF(AL54="contributo non applicabile",(AM54*AP54)=0),0)</f>
        <v>#N/A</v>
      </c>
      <c r="AS54" s="78" t="e" cm="1">
        <f t="array" ref="AS54">_xlfn.IFS(AND(AL54="contributo Fascia 1",(AO54*AP54)&gt;2000), 2000-AR54, IF(AL54="contributo Fascia 2",(AO54*AP54)&gt;1500), 1500-AR54, IF(AL54="contributo Fascia 1",(AO54*AP54)&lt;2000),2000-(AO54*AP54), IF(AL54="contributo Fascia 2",(AO54*AP54)&lt;1500),1500-(AO54*AP54), IF(AL54="ISEE non ammissibile",(AO54*AP54)=0),0, IF(AL54="alloggio non assegnabile", (AO54*AP54)=0),0, IF(AL54="contributo non applicabile",(AO54*AP54)=0),0)</f>
        <v>#N/A</v>
      </c>
      <c r="AT54" s="80">
        <v>0</v>
      </c>
      <c r="AU54" s="53" t="e" cm="1">
        <f t="array" ref="AU54">_xlfn.IFS(AND(AT54&gt;9360, AT54&lt;=20000), "FASCIA 1",IF(AT54&gt;20000, AT54&lt;=35000), "FASCIA 2")</f>
        <v>#N/A</v>
      </c>
      <c r="AV54" s="5">
        <v>0</v>
      </c>
      <c r="AW54" s="54" t="str">
        <f t="shared" si="13"/>
        <v>ND</v>
      </c>
      <c r="AX54" s="62" t="e" cm="1">
        <f t="array" ref="AX54">_xlfn.IFS(IF(AU54="FASCIA 1", AW54&lt;=15%), "contributo non applicabile", IF(AU54="FASCIA 2", AW54&lt;=20%), "contributo non applicabile", IF(AU54="FASCIA 1", AW54 &gt;15%), "contributo Fascia 1", IF(AU54="FASCIA 2", AW54&gt;20%), "contributo Fascia 2", IF(AU54="ISEE non ammissibile",AV54&gt;=0), "ISEE non ammissibile")</f>
        <v>#N/A</v>
      </c>
      <c r="AY54" s="63" t="e">
        <f t="shared" si="14"/>
        <v>#N/A</v>
      </c>
      <c r="AZ54" s="51" t="e">
        <f t="shared" si="15"/>
        <v>#N/A</v>
      </c>
      <c r="BA54" s="21">
        <v>0</v>
      </c>
      <c r="BB54" s="2">
        <v>0</v>
      </c>
      <c r="BC54" s="55">
        <f t="shared" si="31"/>
        <v>0</v>
      </c>
      <c r="BD54" s="56" t="e" cm="1">
        <f t="array" ref="BD54">_xlfn.IFS(AND(AX54="contributo Fascia 1",(AY54*BB54)&gt;=2000), 2000, IF(AX54="contributo Fascia 2",(AY54*BB54)&gt;=1500), 1500, IF(AX54="contributo Fascia 1",(AY54*BB54)&lt;2000),(AY54*BB54), IF(AX54="contributo Fascia 2",(AY54*BB54)&lt;1500),(AY54*BB54), IF(AX54="ISEE non ammissibile",(AY54*BB54)=0),0, IF(AX54="alloggio non assegnabile", (AY54*BB54)=0),0, IF(AX54="contributo non applicabile",(AY54*BB54)=0),0)</f>
        <v>#N/A</v>
      </c>
      <c r="BE54" s="78" t="e" cm="1">
        <f t="array" ref="BE54">_xlfn.IFS(AND(AX54="contributo Fascia 1",(BA54*BB54)&gt;2000), 2000-BD54, IF(AX54="contributo Fascia 2",(BA54*BB54)&gt;1500), 1500-BD54, IF(AX54="contributo Fascia 1",(BA54*BB54)&lt;2000),2000-(BA54*BB54), IF(AX54="contributo Fascia 2",(BA54*BB54)&lt;1500),1500-(BA54*BB54), IF(AX54="ISEE non ammissibile",(BA54*BB54)=0),0, IF(AX54="alloggio non assegnabile", (BA54*BB54)=0),0, IF(AX54="contributo non applicabile",(BA54*BB54)=0),0)</f>
        <v>#N/A</v>
      </c>
      <c r="BF54" s="81">
        <v>0</v>
      </c>
      <c r="BG54" s="53" t="e" cm="1">
        <f t="array" ref="BG54">_xlfn.IFS(AND(BF54&gt;9360, BF54&lt;=20000), "FASCIA 1",IF(BF54&gt;20000, BF54&lt;=35000), "FASCIA 2")</f>
        <v>#N/A</v>
      </c>
      <c r="BH54" s="5">
        <v>0</v>
      </c>
      <c r="BI54" s="54" t="str">
        <f t="shared" si="17"/>
        <v>ND</v>
      </c>
      <c r="BJ54" s="62" t="e" cm="1">
        <f t="array" ref="BJ54">_xlfn.IFS(IF(BG54="FASCIA 1", BI54&lt;=15%), "contributo non applicabile", IF(BG54="FASCIA 2", BI54&lt;=20%), "contributo non applicabile", IF(BG54="FASCIA 1", BI54 &gt;15%), "contributo Fascia 1", IF(BG54="FASCIA 2", BI54&gt;20%), "contributo Fascia 2", IF(BG54="ISEE non ammissibile",BH54&gt;=0), "ISEE non ammissibile")</f>
        <v>#N/A</v>
      </c>
      <c r="BK54" s="63" t="e">
        <f t="shared" si="18"/>
        <v>#N/A</v>
      </c>
      <c r="BL54" s="51" t="e">
        <f t="shared" si="19"/>
        <v>#N/A</v>
      </c>
      <c r="BM54" s="21">
        <v>0</v>
      </c>
      <c r="BN54" s="2">
        <v>0</v>
      </c>
      <c r="BO54" s="55">
        <f t="shared" si="32"/>
        <v>0</v>
      </c>
      <c r="BP54" s="56" t="e" cm="1">
        <f t="array" ref="BP54">_xlfn.IFS(AND(BJ54="contributo Fascia 1",(BK54*BN54)&gt;=2000), 2000, IF(BJ54="contributo Fascia 2",(BK54*BN54)&gt;=1500), 1500, IF(BJ54="contributo Fascia 1",(BK54*BN54)&lt;2000),(BK54*BN54), IF(BJ54="contributo Fascia 2",(BK54*BN54)&lt;1500),(BK54*BN54), IF(BJ54="ISEE non ammissibile",(BK54*BN54)=0),0, IF(BJ54="alloggio non assegnabile", (BK54*BN54)=0),0, IF(BJ54="contributo non applicabile",(BK54*BN54)=0),0)</f>
        <v>#N/A</v>
      </c>
      <c r="BQ54" s="78" t="e" cm="1">
        <f t="array" ref="BQ54">_xlfn.IFS(AND(BJ54="contributo Fascia 1",(BM54*BN54)&gt;2000), 2000-BP54, IF(BJ54="contributo Fascia 2",(BM54*BN54)&gt;1500), 1500-BP54, IF(BJ54="contributo Fascia 1",(BM54*BN54)&lt;2000),2000-(BM54*BN54), IF(BJ54="contributo Fascia 2",(BM54*BN54)&lt;1500),1500-(BM54*BN54), IF(BJ54="ISEE non ammissibile",(BM54*BN54)=0),0, IF(BJ54="alloggio non assegnabile", (BM54*BN54)=0),0, IF(BJ54="contributo non applicabile",(BM54*BN54)=0),0)</f>
        <v>#N/A</v>
      </c>
      <c r="BR54" s="80">
        <v>0</v>
      </c>
      <c r="BS54" s="53" t="e" cm="1">
        <f t="array" ref="BS54">_xlfn.IFS(AND(BR54&gt;9360, BR54&lt;=20000), "FASCIA 1",IF(BR54&gt;20000, BR54&lt;=35000), "FASCIA 2")</f>
        <v>#N/A</v>
      </c>
      <c r="BT54" s="5">
        <v>0</v>
      </c>
      <c r="BU54" s="54" t="str">
        <f t="shared" si="21"/>
        <v>ND</v>
      </c>
      <c r="BV54" s="62" t="e" cm="1">
        <f t="array" ref="BV54">_xlfn.IFS(IF(BS54="FASCIA 1", BU54&lt;=15%), "contributo non applicabile", IF(BS54="FASCIA 2", BU54&lt;=20%), "contributo non applicabile", IF(BS54="FASCIA 1", BU54 &gt;15%), "contributo Fascia 1", IF(BS54="FASCIA 2", BU54&gt;20%), "contributo Fascia 2", IF(BS54="ISEE non ammissibile",BT54&gt;=0), "ISEE non ammissibile")</f>
        <v>#N/A</v>
      </c>
      <c r="BW54" s="63" t="e">
        <f t="shared" si="22"/>
        <v>#N/A</v>
      </c>
      <c r="BX54" s="51" t="e">
        <f t="shared" si="23"/>
        <v>#N/A</v>
      </c>
      <c r="BY54" s="21">
        <v>0</v>
      </c>
      <c r="BZ54" s="2">
        <v>0</v>
      </c>
      <c r="CA54" s="55">
        <f t="shared" si="33"/>
        <v>0</v>
      </c>
      <c r="CB54" s="56" t="e" cm="1">
        <f t="array" ref="CB54">_xlfn.IFS(AND(BV54="contributo Fascia 1",(BW54*BZ54)&gt;=2000), 2000, IF(BV54="contributo Fascia 2",(BW54*BZ54)&gt;=1500), 1500, IF(BV54="contributo Fascia 1",(BW54*BZ54)&lt;2000),(BW54*BZ54), IF(BV54="contributo Fascia 2",(BW54*BZ54)&lt;1500),(BW54*BZ54), IF(BV54="ISEE non ammissibile",(BW54*BZ54)=0),0, IF(BV54="alloggio non assegnabile", (BW54*BZ54)=0),0, IF(BV54="contributo non applicabile",(BW54*BZ54)=0),0)</f>
        <v>#N/A</v>
      </c>
      <c r="CC54" s="78" t="e" cm="1">
        <f t="array" ref="CC54">_xlfn.IFS(AND(BV54="contributo Fascia 1",(BY54*BZ54)&gt;2000), 2000-CB54, IF(BV54="contributo Fascia 2",(BY54*BZ54)&gt;1500), 1500-CB54, IF(BV54="contributo Fascia 1",(BY54*BZ54)&lt;2000),2000-(BY54*BZ54), IF(BV54="contributo Fascia 2",(BY54*BZ54)&lt;1500),1500-(BY54*BZ54), IF(BV54="ISEE non ammissibile",(BY54*BZ54)=0),0, IF(BV54="alloggio non assegnabile", (BY54*BZ54)=0),0, IF(BV54="contributo non applicabile",(BY54*BZ54)=0),0)</f>
        <v>#N/A</v>
      </c>
      <c r="CD54" s="81">
        <v>0</v>
      </c>
      <c r="CE54" s="53" t="e" cm="1">
        <f t="array" ref="CE54">_xlfn.IFS(AND(CD54&gt;9360, CD54&lt;=20000), "FASCIA 1",IF(CD54&gt;20000, CD54&lt;=35000), "FASCIA 2")</f>
        <v>#N/A</v>
      </c>
      <c r="CF54" s="5">
        <v>0</v>
      </c>
      <c r="CG54" s="54" t="str">
        <f t="shared" si="25"/>
        <v>ND</v>
      </c>
      <c r="CH54" s="62" t="e" cm="1">
        <f t="array" ref="CH54">_xlfn.IFS(IF(CE54="FASCIA 1", CG54&lt;=15%), "contributo non applicabile", IF(CE54="FASCIA 2", CG54&lt;=20%), "contributo non applicabile", IF(CE54="FASCIA 1", CG54 &gt;15%), "contributo Fascia 1", IF(CE54="FASCIA 2", CG54&gt;20%), "contributo Fascia 2", IF(CE54="ISEE non ammissibile",CF54&gt;=0), "ISEE non ammissibile")</f>
        <v>#N/A</v>
      </c>
      <c r="CI54" s="63" t="e">
        <f t="shared" si="26"/>
        <v>#N/A</v>
      </c>
      <c r="CJ54" s="51" t="e">
        <f t="shared" si="27"/>
        <v>#N/A</v>
      </c>
      <c r="CK54" s="21">
        <v>0</v>
      </c>
      <c r="CL54" s="2">
        <v>0</v>
      </c>
      <c r="CM54" s="55">
        <f t="shared" si="34"/>
        <v>0</v>
      </c>
      <c r="CN54" s="56" t="e" cm="1">
        <f t="array" ref="CN54">_xlfn.IFS(AND(CH54="contributo Fascia 1",(CI54*CL54)&gt;=2000), 2000, IF(CH54="contributo Fascia 2",(CI54*CL54)&gt;=1500), 1500, IF(CH54="contributo Fascia 1",(CI54*CL54)&lt;2000),(CI54*CL54), IF(CH54="contributo Fascia 2",(CI54*CL54)&lt;1500),(CI54*CL54), IF(CH54="ISEE non ammissibile",(CI54*CL54)=0),0, IF(CH54="alloggio non assegnabile", (CI54*CL54)=0),0, IF(CH54="contributo non applicabile",(CI54*CL54)=0),0)</f>
        <v>#N/A</v>
      </c>
      <c r="CO54" s="78" t="e" cm="1">
        <f t="array" ref="CO54">_xlfn.IFS(AND(CH54="contributo Fascia 1",(CK54*CL54)&gt;2000), 2000-CN54, IF(CH54="contributo Fascia 2",(CK54*CL54)&gt;1500), 1500-CN54, IF(CH54="contributo Fascia 1",(CK54*CL54)&lt;2000),2000-(CK54*CL54), IF(CH54="contributo Fascia 2",(CK54*CL54)&lt;1500),1500-(CK54*CL54), IF(CH54="ISEE non ammissibile",(CK54*CL54)=0),0, IF(CH54="alloggio non assegnabile", (CK54*CL54)=0),0, IF(CH54="contributo non applicabile",(CK54*CL54)=0),0)</f>
        <v>#N/A</v>
      </c>
    </row>
    <row r="55" spans="1:93" x14ac:dyDescent="0.25">
      <c r="A55" s="65"/>
      <c r="B55" s="5">
        <v>0</v>
      </c>
      <c r="C55" s="92">
        <f t="shared" si="0"/>
        <v>0</v>
      </c>
      <c r="D55" s="2"/>
      <c r="E55" s="2"/>
      <c r="F55" s="2"/>
      <c r="G55" s="2"/>
      <c r="H55" s="2"/>
      <c r="I55" s="74"/>
      <c r="J55" s="80">
        <v>0</v>
      </c>
      <c r="K55" s="53" t="str" cm="1">
        <f t="array" ref="K55">_xlfn.IFS(AND(J55&gt;9360, J55&lt;=20000), "FASCIA 1",IF(J55&gt;20000, J55&lt;=35000), "FASCIA 2", OR(J55&lt;=9360, J55&gt;35000), "ISEE non ammissibile")</f>
        <v>ISEE non ammissibile</v>
      </c>
      <c r="L55" s="5">
        <v>0</v>
      </c>
      <c r="M55" s="54" t="str">
        <f t="shared" si="1"/>
        <v>ND</v>
      </c>
      <c r="N55" s="62" t="str" cm="1">
        <f t="array" ref="N55">_xlfn.IFS(AND(K55="FASCIA 1",M55&gt;30%), "alloggio non assegnabile", IF(K55="FASCIA 2",M55&gt;40%), "alloggio non assegnabile", IF(K55="FASCIA 1", M55&lt;=15%), "contributo non applicabile", IF(K55="FASCIA 2", M55&lt;=20%), "contributo non applicabile", IF(K55="FASCIA 1", M55 &gt;15%), "contributo Fascia 1", IF(K55="FASCIA 2", M55&gt;20%), "contributo Fascia 2", IF(K55="ISEE non ammissibile",L55&gt;=0), "ISEE non ammissibile")</f>
        <v>ISEE non ammissibile</v>
      </c>
      <c r="O55" s="63">
        <f t="shared" si="2"/>
        <v>0</v>
      </c>
      <c r="P55" s="51" t="str">
        <f t="shared" si="3"/>
        <v>verificato</v>
      </c>
      <c r="Q55" s="21">
        <v>0</v>
      </c>
      <c r="R55" s="2">
        <v>0</v>
      </c>
      <c r="S55" s="55">
        <f t="shared" si="29"/>
        <v>0</v>
      </c>
      <c r="T55" s="56" cm="1">
        <f t="array" ref="T55">_xlfn.IFS(AND(N55="contributo Fascia 1",(O55*R55)&gt;=2000), 2000, IF(N55="contributo Fascia 2",(O55*R55)&gt;=1500), 1500, IF(N55="contributo Fascia 1",(O55*R55)&lt;2000),(O55*R55), IF(N55="contributo Fascia 2",(O55*R55)&lt;1500),(O55*R55), IF(N55="ISEE non ammissibile",(O55*R55)=0),0, IF(N55="alloggio non assegnabile", (O55*R55)=0),0, IF(N55="contributo non applicabile",(O55*R55)=0),0)</f>
        <v>0</v>
      </c>
      <c r="U55" s="78" cm="1">
        <f t="array" ref="U55">_xlfn.IFS(AND(N55="contributo Fascia 1",(Q55*R55)&gt;2000), 2000-T55, IF(N55="contributo Fascia 2",(Q55*R55)&gt;1500), 1500-T55, IF(N55="contributo Fascia 1",(Q55*R55)&lt;2000),2000-(Q55*R55), IF(N55="contributo Fascia 2",(Q55*R55)&lt;1500),1500-(Q55*R55), IF(N55="ISEE non ammissibile",(Q55*R55)=0),0, IF(N55="alloggio non assegnabile", (Q55*R55)=0),0, IF(N55="contributo non applicabile",(Q55*R55)=0),0)</f>
        <v>0</v>
      </c>
      <c r="V55" s="80">
        <v>0</v>
      </c>
      <c r="W55" s="53" t="e" cm="1">
        <f t="array" ref="W55">_xlfn.IFS(AND(V55&gt;9360, V55&lt;=20000), "FASCIA 1",IF(V55&gt;20000, V55&lt;=35000), "FASCIA 2")</f>
        <v>#N/A</v>
      </c>
      <c r="X55" s="5">
        <v>0</v>
      </c>
      <c r="Y55" s="54" t="str">
        <f t="shared" si="5"/>
        <v>ND</v>
      </c>
      <c r="Z55" s="62" t="e" cm="1">
        <f t="array" ref="Z55">_xlfn.IFS(IF(W55="FASCIA 1", Y55&lt;=15%), "contributo non applicabile", IF(W55="FASCIA 2", Y55&lt;=20%), "contributo non applicabile", IF(W55="FASCIA 1", Y55 &gt;15%), "contributo Fascia 1", IF(W55="FASCIA 2", Y55&gt;20%), "contributo Fascia 2", IF(W55="ISEE non ammissibile",X55&gt;=0), "ISEE non ammissibile")</f>
        <v>#N/A</v>
      </c>
      <c r="AA55" s="63" t="e">
        <f t="shared" si="6"/>
        <v>#N/A</v>
      </c>
      <c r="AB55" s="51" t="e">
        <f t="shared" si="7"/>
        <v>#N/A</v>
      </c>
      <c r="AC55" s="21">
        <v>0</v>
      </c>
      <c r="AD55" s="2">
        <v>0</v>
      </c>
      <c r="AE55" s="55">
        <f t="shared" si="8"/>
        <v>0</v>
      </c>
      <c r="AF55" s="56" t="e" cm="1">
        <f t="array" ref="AF55">_xlfn.IFS(AND(Z55="contributo Fascia 1",(AA55*AD55)&gt;=2000), 2000, IF(Z55="contributo Fascia 2",(AA55*AD55)&gt;=1500), 1500, IF(Z55="contributo Fascia 1",(AA55*AD55)&lt;2000),(AA55*AD55), IF(Z55="contributo Fascia 2",(AA55*AD55)&lt;1500),(AA55*AD55), IF(Z55="ISEE non ammissibile",(AA55*AD55)=0),0, IF(Z55="alloggio non assegnabile", (AA55*AD55)=0),0, IF(Z55="contributo non applicabile",(AA55*AD55)=0),0)</f>
        <v>#N/A</v>
      </c>
      <c r="AG55" s="78" t="e" cm="1">
        <f t="array" ref="AG55">_xlfn.IFS(AND(Z55="contributo Fascia 1",(AC55*AD55)&gt;2000), 2000-AF55, IF(Z55="contributo Fascia 2",(AC55*AD55)&gt;1500), 1500-AF55, IF(Z55="contributo Fascia 1",(AC55*AD55)&lt;2000),2000-(AC55*AD55), IF(Z55="contributo Fascia 2",(AC55*AD55)&lt;1500),1500-(AC55*AD55), IF(Z55="ISEE non ammissibile",(AC55*AD55)=0),0, IF(Z55="alloggio non assegnabile", (AC55*AD55)=0),0, IF(Z55="contributo non applicabile",(AC55*AD55)=0),0)</f>
        <v>#N/A</v>
      </c>
      <c r="AH55" s="81">
        <v>0</v>
      </c>
      <c r="AI55" s="53" t="e" cm="1">
        <f t="array" ref="AI55">_xlfn.IFS(AND(AH55&gt;9360, AH55&lt;=20000), "FASCIA 1",IF(AH55&gt;20000, AH55&lt;=35000), "FASCIA 2")</f>
        <v>#N/A</v>
      </c>
      <c r="AJ55" s="5">
        <v>0</v>
      </c>
      <c r="AK55" s="54" t="str">
        <f t="shared" si="9"/>
        <v>ND</v>
      </c>
      <c r="AL55" s="62" t="e" cm="1">
        <f t="array" ref="AL55">_xlfn.IFS(IF(AI55="FASCIA 1", AK55&lt;=15%), "contributo non applicabile", IF(AI55="FASCIA 2", AK55&lt;=20%), "contributo non applicabile", IF(AI55="FASCIA 1", AK55 &gt;15%), "contributo Fascia 1", IF(AI55="FASCIA 2", AK55&gt;20%), "contributo Fascia 2", IF(AI55="ISEE non ammissibile",AJ55&gt;=0), "ISEE non ammissibile")</f>
        <v>#N/A</v>
      </c>
      <c r="AM55" s="51" t="e">
        <f t="shared" si="10"/>
        <v>#N/A</v>
      </c>
      <c r="AN55" s="51" t="e">
        <f t="shared" si="11"/>
        <v>#N/A</v>
      </c>
      <c r="AO55" s="21">
        <v>0</v>
      </c>
      <c r="AP55" s="2">
        <v>0</v>
      </c>
      <c r="AQ55" s="55">
        <f t="shared" si="30"/>
        <v>0</v>
      </c>
      <c r="AR55" s="56" t="e" cm="1">
        <f t="array" ref="AR55">_xlfn.IFS(AND(AL55="contributo Fascia 1",(AM55*AP55)&gt;=2000), 2000, IF(AL55="contributo Fascia 2",(AM55*AP55)&gt;=1500), 1500, IF(AL55="contributo Fascia 1",(AM55*AP55)&lt;2000),(AM55*AP55), IF(AL55="contributo Fascia 2",(AM55*AP55)&lt;1500),(AM55*AP55), IF(AL55="ISEE non ammissibile",(AM55*AP55)=0),0, IF(AL55="alloggio non assegnabile", (AM55*AP55)=0),0, IF(AL55="contributo non applicabile",(AM55*AP55)=0),0)</f>
        <v>#N/A</v>
      </c>
      <c r="AS55" s="78" t="e" cm="1">
        <f t="array" ref="AS55">_xlfn.IFS(AND(AL55="contributo Fascia 1",(AO55*AP55)&gt;2000), 2000-AR55, IF(AL55="contributo Fascia 2",(AO55*AP55)&gt;1500), 1500-AR55, IF(AL55="contributo Fascia 1",(AO55*AP55)&lt;2000),2000-(AO55*AP55), IF(AL55="contributo Fascia 2",(AO55*AP55)&lt;1500),1500-(AO55*AP55), IF(AL55="ISEE non ammissibile",(AO55*AP55)=0),0, IF(AL55="alloggio non assegnabile", (AO55*AP55)=0),0, IF(AL55="contributo non applicabile",(AO55*AP55)=0),0)</f>
        <v>#N/A</v>
      </c>
      <c r="AT55" s="80">
        <v>0</v>
      </c>
      <c r="AU55" s="53" t="e" cm="1">
        <f t="array" ref="AU55">_xlfn.IFS(AND(AT55&gt;9360, AT55&lt;=20000), "FASCIA 1",IF(AT55&gt;20000, AT55&lt;=35000), "FASCIA 2")</f>
        <v>#N/A</v>
      </c>
      <c r="AV55" s="5">
        <v>0</v>
      </c>
      <c r="AW55" s="54" t="str">
        <f t="shared" si="13"/>
        <v>ND</v>
      </c>
      <c r="AX55" s="62" t="e" cm="1">
        <f t="array" ref="AX55">_xlfn.IFS(IF(AU55="FASCIA 1", AW55&lt;=15%), "contributo non applicabile", IF(AU55="FASCIA 2", AW55&lt;=20%), "contributo non applicabile", IF(AU55="FASCIA 1", AW55 &gt;15%), "contributo Fascia 1", IF(AU55="FASCIA 2", AW55&gt;20%), "contributo Fascia 2", IF(AU55="ISEE non ammissibile",AV55&gt;=0), "ISEE non ammissibile")</f>
        <v>#N/A</v>
      </c>
      <c r="AY55" s="63" t="e">
        <f t="shared" si="14"/>
        <v>#N/A</v>
      </c>
      <c r="AZ55" s="51" t="e">
        <f t="shared" si="15"/>
        <v>#N/A</v>
      </c>
      <c r="BA55" s="21">
        <v>0</v>
      </c>
      <c r="BB55" s="2">
        <v>0</v>
      </c>
      <c r="BC55" s="55">
        <f t="shared" si="31"/>
        <v>0</v>
      </c>
      <c r="BD55" s="56" t="e" cm="1">
        <f t="array" ref="BD55">_xlfn.IFS(AND(AX55="contributo Fascia 1",(AY55*BB55)&gt;=2000), 2000, IF(AX55="contributo Fascia 2",(AY55*BB55)&gt;=1500), 1500, IF(AX55="contributo Fascia 1",(AY55*BB55)&lt;2000),(AY55*BB55), IF(AX55="contributo Fascia 2",(AY55*BB55)&lt;1500),(AY55*BB55), IF(AX55="ISEE non ammissibile",(AY55*BB55)=0),0, IF(AX55="alloggio non assegnabile", (AY55*BB55)=0),0, IF(AX55="contributo non applicabile",(AY55*BB55)=0),0)</f>
        <v>#N/A</v>
      </c>
      <c r="BE55" s="78" t="e" cm="1">
        <f t="array" ref="BE55">_xlfn.IFS(AND(AX55="contributo Fascia 1",(BA55*BB55)&gt;2000), 2000-BD55, IF(AX55="contributo Fascia 2",(BA55*BB55)&gt;1500), 1500-BD55, IF(AX55="contributo Fascia 1",(BA55*BB55)&lt;2000),2000-(BA55*BB55), IF(AX55="contributo Fascia 2",(BA55*BB55)&lt;1500),1500-(BA55*BB55), IF(AX55="ISEE non ammissibile",(BA55*BB55)=0),0, IF(AX55="alloggio non assegnabile", (BA55*BB55)=0),0, IF(AX55="contributo non applicabile",(BA55*BB55)=0),0)</f>
        <v>#N/A</v>
      </c>
      <c r="BF55" s="81">
        <v>0</v>
      </c>
      <c r="BG55" s="53" t="e" cm="1">
        <f t="array" ref="BG55">_xlfn.IFS(AND(BF55&gt;9360, BF55&lt;=20000), "FASCIA 1",IF(BF55&gt;20000, BF55&lt;=35000), "FASCIA 2")</f>
        <v>#N/A</v>
      </c>
      <c r="BH55" s="5">
        <v>0</v>
      </c>
      <c r="BI55" s="54" t="str">
        <f t="shared" si="17"/>
        <v>ND</v>
      </c>
      <c r="BJ55" s="62" t="e" cm="1">
        <f t="array" ref="BJ55">_xlfn.IFS(IF(BG55="FASCIA 1", BI55&lt;=15%), "contributo non applicabile", IF(BG55="FASCIA 2", BI55&lt;=20%), "contributo non applicabile", IF(BG55="FASCIA 1", BI55 &gt;15%), "contributo Fascia 1", IF(BG55="FASCIA 2", BI55&gt;20%), "contributo Fascia 2", IF(BG55="ISEE non ammissibile",BH55&gt;=0), "ISEE non ammissibile")</f>
        <v>#N/A</v>
      </c>
      <c r="BK55" s="63" t="e">
        <f t="shared" si="18"/>
        <v>#N/A</v>
      </c>
      <c r="BL55" s="51" t="e">
        <f t="shared" si="19"/>
        <v>#N/A</v>
      </c>
      <c r="BM55" s="21">
        <v>0</v>
      </c>
      <c r="BN55" s="2">
        <v>0</v>
      </c>
      <c r="BO55" s="55">
        <f t="shared" si="32"/>
        <v>0</v>
      </c>
      <c r="BP55" s="56" t="e" cm="1">
        <f t="array" ref="BP55">_xlfn.IFS(AND(BJ55="contributo Fascia 1",(BK55*BN55)&gt;=2000), 2000, IF(BJ55="contributo Fascia 2",(BK55*BN55)&gt;=1500), 1500, IF(BJ55="contributo Fascia 1",(BK55*BN55)&lt;2000),(BK55*BN55), IF(BJ55="contributo Fascia 2",(BK55*BN55)&lt;1500),(BK55*BN55), IF(BJ55="ISEE non ammissibile",(BK55*BN55)=0),0, IF(BJ55="alloggio non assegnabile", (BK55*BN55)=0),0, IF(BJ55="contributo non applicabile",(BK55*BN55)=0),0)</f>
        <v>#N/A</v>
      </c>
      <c r="BQ55" s="78" t="e" cm="1">
        <f t="array" ref="BQ55">_xlfn.IFS(AND(BJ55="contributo Fascia 1",(BM55*BN55)&gt;2000), 2000-BP55, IF(BJ55="contributo Fascia 2",(BM55*BN55)&gt;1500), 1500-BP55, IF(BJ55="contributo Fascia 1",(BM55*BN55)&lt;2000),2000-(BM55*BN55), IF(BJ55="contributo Fascia 2",(BM55*BN55)&lt;1500),1500-(BM55*BN55), IF(BJ55="ISEE non ammissibile",(BM55*BN55)=0),0, IF(BJ55="alloggio non assegnabile", (BM55*BN55)=0),0, IF(BJ55="contributo non applicabile",(BM55*BN55)=0),0)</f>
        <v>#N/A</v>
      </c>
      <c r="BR55" s="80">
        <v>0</v>
      </c>
      <c r="BS55" s="53" t="e" cm="1">
        <f t="array" ref="BS55">_xlfn.IFS(AND(BR55&gt;9360, BR55&lt;=20000), "FASCIA 1",IF(BR55&gt;20000, BR55&lt;=35000), "FASCIA 2")</f>
        <v>#N/A</v>
      </c>
      <c r="BT55" s="5">
        <v>0</v>
      </c>
      <c r="BU55" s="54" t="str">
        <f t="shared" si="21"/>
        <v>ND</v>
      </c>
      <c r="BV55" s="62" t="e" cm="1">
        <f t="array" ref="BV55">_xlfn.IFS(IF(BS55="FASCIA 1", BU55&lt;=15%), "contributo non applicabile", IF(BS55="FASCIA 2", BU55&lt;=20%), "contributo non applicabile", IF(BS55="FASCIA 1", BU55 &gt;15%), "contributo Fascia 1", IF(BS55="FASCIA 2", BU55&gt;20%), "contributo Fascia 2", IF(BS55="ISEE non ammissibile",BT55&gt;=0), "ISEE non ammissibile")</f>
        <v>#N/A</v>
      </c>
      <c r="BW55" s="63" t="e">
        <f t="shared" si="22"/>
        <v>#N/A</v>
      </c>
      <c r="BX55" s="51" t="e">
        <f t="shared" si="23"/>
        <v>#N/A</v>
      </c>
      <c r="BY55" s="21">
        <v>0</v>
      </c>
      <c r="BZ55" s="2">
        <v>0</v>
      </c>
      <c r="CA55" s="55">
        <f t="shared" si="33"/>
        <v>0</v>
      </c>
      <c r="CB55" s="56" t="e" cm="1">
        <f t="array" ref="CB55">_xlfn.IFS(AND(BV55="contributo Fascia 1",(BW55*BZ55)&gt;=2000), 2000, IF(BV55="contributo Fascia 2",(BW55*BZ55)&gt;=1500), 1500, IF(BV55="contributo Fascia 1",(BW55*BZ55)&lt;2000),(BW55*BZ55), IF(BV55="contributo Fascia 2",(BW55*BZ55)&lt;1500),(BW55*BZ55), IF(BV55="ISEE non ammissibile",(BW55*BZ55)=0),0, IF(BV55="alloggio non assegnabile", (BW55*BZ55)=0),0, IF(BV55="contributo non applicabile",(BW55*BZ55)=0),0)</f>
        <v>#N/A</v>
      </c>
      <c r="CC55" s="78" t="e" cm="1">
        <f t="array" ref="CC55">_xlfn.IFS(AND(BV55="contributo Fascia 1",(BY55*BZ55)&gt;2000), 2000-CB55, IF(BV55="contributo Fascia 2",(BY55*BZ55)&gt;1500), 1500-CB55, IF(BV55="contributo Fascia 1",(BY55*BZ55)&lt;2000),2000-(BY55*BZ55), IF(BV55="contributo Fascia 2",(BY55*BZ55)&lt;1500),1500-(BY55*BZ55), IF(BV55="ISEE non ammissibile",(BY55*BZ55)=0),0, IF(BV55="alloggio non assegnabile", (BY55*BZ55)=0),0, IF(BV55="contributo non applicabile",(BY55*BZ55)=0),0)</f>
        <v>#N/A</v>
      </c>
      <c r="CD55" s="81">
        <v>0</v>
      </c>
      <c r="CE55" s="53" t="e" cm="1">
        <f t="array" ref="CE55">_xlfn.IFS(AND(CD55&gt;9360, CD55&lt;=20000), "FASCIA 1",IF(CD55&gt;20000, CD55&lt;=35000), "FASCIA 2")</f>
        <v>#N/A</v>
      </c>
      <c r="CF55" s="5">
        <v>0</v>
      </c>
      <c r="CG55" s="54" t="str">
        <f t="shared" si="25"/>
        <v>ND</v>
      </c>
      <c r="CH55" s="62" t="e" cm="1">
        <f t="array" ref="CH55">_xlfn.IFS(IF(CE55="FASCIA 1", CG55&lt;=15%), "contributo non applicabile", IF(CE55="FASCIA 2", CG55&lt;=20%), "contributo non applicabile", IF(CE55="FASCIA 1", CG55 &gt;15%), "contributo Fascia 1", IF(CE55="FASCIA 2", CG55&gt;20%), "contributo Fascia 2", IF(CE55="ISEE non ammissibile",CF55&gt;=0), "ISEE non ammissibile")</f>
        <v>#N/A</v>
      </c>
      <c r="CI55" s="63" t="e">
        <f t="shared" si="26"/>
        <v>#N/A</v>
      </c>
      <c r="CJ55" s="51" t="e">
        <f t="shared" si="27"/>
        <v>#N/A</v>
      </c>
      <c r="CK55" s="21">
        <v>0</v>
      </c>
      <c r="CL55" s="2">
        <v>0</v>
      </c>
      <c r="CM55" s="55">
        <f t="shared" si="34"/>
        <v>0</v>
      </c>
      <c r="CN55" s="56" t="e" cm="1">
        <f t="array" ref="CN55">_xlfn.IFS(AND(CH55="contributo Fascia 1",(CI55*CL55)&gt;=2000), 2000, IF(CH55="contributo Fascia 2",(CI55*CL55)&gt;=1500), 1500, IF(CH55="contributo Fascia 1",(CI55*CL55)&lt;2000),(CI55*CL55), IF(CH55="contributo Fascia 2",(CI55*CL55)&lt;1500),(CI55*CL55), IF(CH55="ISEE non ammissibile",(CI55*CL55)=0),0, IF(CH55="alloggio non assegnabile", (CI55*CL55)=0),0, IF(CH55="contributo non applicabile",(CI55*CL55)=0),0)</f>
        <v>#N/A</v>
      </c>
      <c r="CO55" s="78" t="e" cm="1">
        <f t="array" ref="CO55">_xlfn.IFS(AND(CH55="contributo Fascia 1",(CK55*CL55)&gt;2000), 2000-CN55, IF(CH55="contributo Fascia 2",(CK55*CL55)&gt;1500), 1500-CN55, IF(CH55="contributo Fascia 1",(CK55*CL55)&lt;2000),2000-(CK55*CL55), IF(CH55="contributo Fascia 2",(CK55*CL55)&lt;1500),1500-(CK55*CL55), IF(CH55="ISEE non ammissibile",(CK55*CL55)=0),0, IF(CH55="alloggio non assegnabile", (CK55*CL55)=0),0, IF(CH55="contributo non applicabile",(CK55*CL55)=0),0)</f>
        <v>#N/A</v>
      </c>
    </row>
    <row r="56" spans="1:93" x14ac:dyDescent="0.25">
      <c r="A56" s="65"/>
      <c r="B56" s="5">
        <v>0</v>
      </c>
      <c r="C56" s="92">
        <f t="shared" si="0"/>
        <v>0</v>
      </c>
      <c r="D56" s="2"/>
      <c r="E56" s="2"/>
      <c r="F56" s="2"/>
      <c r="G56" s="2"/>
      <c r="H56" s="2"/>
      <c r="I56" s="74"/>
      <c r="J56" s="80">
        <v>0</v>
      </c>
      <c r="K56" s="53" t="str" cm="1">
        <f t="array" ref="K56">_xlfn.IFS(AND(J56&gt;9360, J56&lt;=20000), "FASCIA 1",IF(J56&gt;20000, J56&lt;=35000), "FASCIA 2", OR(J56&lt;=9360, J56&gt;35000), "ISEE non ammissibile")</f>
        <v>ISEE non ammissibile</v>
      </c>
      <c r="L56" s="5">
        <v>0</v>
      </c>
      <c r="M56" s="54" t="str">
        <f t="shared" si="1"/>
        <v>ND</v>
      </c>
      <c r="N56" s="62" t="str" cm="1">
        <f t="array" ref="N56">_xlfn.IFS(AND(K56="FASCIA 1",M56&gt;30%), "alloggio non assegnabile", IF(K56="FASCIA 2",M56&gt;40%), "alloggio non assegnabile", IF(K56="FASCIA 1", M56&lt;=15%), "contributo non applicabile", IF(K56="FASCIA 2", M56&lt;=20%), "contributo non applicabile", IF(K56="FASCIA 1", M56 &gt;15%), "contributo Fascia 1", IF(K56="FASCIA 2", M56&gt;20%), "contributo Fascia 2", IF(K56="ISEE non ammissibile",L56&gt;=0), "ISEE non ammissibile")</f>
        <v>ISEE non ammissibile</v>
      </c>
      <c r="O56" s="63">
        <f t="shared" si="2"/>
        <v>0</v>
      </c>
      <c r="P56" s="51" t="str">
        <f t="shared" si="3"/>
        <v>verificato</v>
      </c>
      <c r="Q56" s="21">
        <v>0</v>
      </c>
      <c r="R56" s="2">
        <v>0</v>
      </c>
      <c r="S56" s="55">
        <f t="shared" si="29"/>
        <v>0</v>
      </c>
      <c r="T56" s="56" cm="1">
        <f t="array" ref="T56">_xlfn.IFS(AND(N56="contributo Fascia 1",(O56*R56)&gt;=2000), 2000, IF(N56="contributo Fascia 2",(O56*R56)&gt;=1500), 1500, IF(N56="contributo Fascia 1",(O56*R56)&lt;2000),(O56*R56), IF(N56="contributo Fascia 2",(O56*R56)&lt;1500),(O56*R56), IF(N56="ISEE non ammissibile",(O56*R56)=0),0, IF(N56="alloggio non assegnabile", (O56*R56)=0),0, IF(N56="contributo non applicabile",(O56*R56)=0),0)</f>
        <v>0</v>
      </c>
      <c r="U56" s="78" cm="1">
        <f t="array" ref="U56">_xlfn.IFS(AND(N56="contributo Fascia 1",(Q56*R56)&gt;2000), 2000-T56, IF(N56="contributo Fascia 2",(Q56*R56)&gt;1500), 1500-T56, IF(N56="contributo Fascia 1",(Q56*R56)&lt;2000),2000-(Q56*R56), IF(N56="contributo Fascia 2",(Q56*R56)&lt;1500),1500-(Q56*R56), IF(N56="ISEE non ammissibile",(Q56*R56)=0),0, IF(N56="alloggio non assegnabile", (Q56*R56)=0),0, IF(N56="contributo non applicabile",(Q56*R56)=0),0)</f>
        <v>0</v>
      </c>
      <c r="V56" s="80">
        <v>0</v>
      </c>
      <c r="W56" s="53" t="e" cm="1">
        <f t="array" ref="W56">_xlfn.IFS(AND(V56&gt;9360, V56&lt;=20000), "FASCIA 1",IF(V56&gt;20000, V56&lt;=35000), "FASCIA 2")</f>
        <v>#N/A</v>
      </c>
      <c r="X56" s="5">
        <v>0</v>
      </c>
      <c r="Y56" s="54" t="str">
        <f t="shared" si="5"/>
        <v>ND</v>
      </c>
      <c r="Z56" s="62" t="e" cm="1">
        <f t="array" ref="Z56">_xlfn.IFS(IF(W56="FASCIA 1", Y56&lt;=15%), "contributo non applicabile", IF(W56="FASCIA 2", Y56&lt;=20%), "contributo non applicabile", IF(W56="FASCIA 1", Y56 &gt;15%), "contributo Fascia 1", IF(W56="FASCIA 2", Y56&gt;20%), "contributo Fascia 2", IF(W56="ISEE non ammissibile",X56&gt;=0), "ISEE non ammissibile")</f>
        <v>#N/A</v>
      </c>
      <c r="AA56" s="63" t="e">
        <f t="shared" si="6"/>
        <v>#N/A</v>
      </c>
      <c r="AB56" s="51" t="e">
        <f t="shared" si="7"/>
        <v>#N/A</v>
      </c>
      <c r="AC56" s="21">
        <v>0</v>
      </c>
      <c r="AD56" s="2">
        <v>0</v>
      </c>
      <c r="AE56" s="55">
        <f t="shared" si="8"/>
        <v>0</v>
      </c>
      <c r="AF56" s="56" t="e" cm="1">
        <f t="array" ref="AF56">_xlfn.IFS(AND(Z56="contributo Fascia 1",(AA56*AD56)&gt;=2000), 2000, IF(Z56="contributo Fascia 2",(AA56*AD56)&gt;=1500), 1500, IF(Z56="contributo Fascia 1",(AA56*AD56)&lt;2000),(AA56*AD56), IF(Z56="contributo Fascia 2",(AA56*AD56)&lt;1500),(AA56*AD56), IF(Z56="ISEE non ammissibile",(AA56*AD56)=0),0, IF(Z56="alloggio non assegnabile", (AA56*AD56)=0),0, IF(Z56="contributo non applicabile",(AA56*AD56)=0),0)</f>
        <v>#N/A</v>
      </c>
      <c r="AG56" s="78" t="e" cm="1">
        <f t="array" ref="AG56">_xlfn.IFS(AND(Z56="contributo Fascia 1",(AC56*AD56)&gt;2000), 2000-AF56, IF(Z56="contributo Fascia 2",(AC56*AD56)&gt;1500), 1500-AF56, IF(Z56="contributo Fascia 1",(AC56*AD56)&lt;2000),2000-(AC56*AD56), IF(Z56="contributo Fascia 2",(AC56*AD56)&lt;1500),1500-(AC56*AD56), IF(Z56="ISEE non ammissibile",(AC56*AD56)=0),0, IF(Z56="alloggio non assegnabile", (AC56*AD56)=0),0, IF(Z56="contributo non applicabile",(AC56*AD56)=0),0)</f>
        <v>#N/A</v>
      </c>
      <c r="AH56" s="81">
        <v>0</v>
      </c>
      <c r="AI56" s="53" t="e" cm="1">
        <f t="array" ref="AI56">_xlfn.IFS(AND(AH56&gt;9360, AH56&lt;=20000), "FASCIA 1",IF(AH56&gt;20000, AH56&lt;=35000), "FASCIA 2")</f>
        <v>#N/A</v>
      </c>
      <c r="AJ56" s="5">
        <v>0</v>
      </c>
      <c r="AK56" s="54" t="str">
        <f t="shared" si="9"/>
        <v>ND</v>
      </c>
      <c r="AL56" s="62" t="e" cm="1">
        <f t="array" ref="AL56">_xlfn.IFS(IF(AI56="FASCIA 1", AK56&lt;=15%), "contributo non applicabile", IF(AI56="FASCIA 2", AK56&lt;=20%), "contributo non applicabile", IF(AI56="FASCIA 1", AK56 &gt;15%), "contributo Fascia 1", IF(AI56="FASCIA 2", AK56&gt;20%), "contributo Fascia 2", IF(AI56="ISEE non ammissibile",AJ56&gt;=0), "ISEE non ammissibile")</f>
        <v>#N/A</v>
      </c>
      <c r="AM56" s="51" t="e">
        <f t="shared" si="10"/>
        <v>#N/A</v>
      </c>
      <c r="AN56" s="51" t="e">
        <f t="shared" si="11"/>
        <v>#N/A</v>
      </c>
      <c r="AO56" s="21">
        <v>0</v>
      </c>
      <c r="AP56" s="2">
        <v>0</v>
      </c>
      <c r="AQ56" s="55">
        <f t="shared" si="30"/>
        <v>0</v>
      </c>
      <c r="AR56" s="56" t="e" cm="1">
        <f t="array" ref="AR56">_xlfn.IFS(AND(AL56="contributo Fascia 1",(AM56*AP56)&gt;=2000), 2000, IF(AL56="contributo Fascia 2",(AM56*AP56)&gt;=1500), 1500, IF(AL56="contributo Fascia 1",(AM56*AP56)&lt;2000),(AM56*AP56), IF(AL56="contributo Fascia 2",(AM56*AP56)&lt;1500),(AM56*AP56), IF(AL56="ISEE non ammissibile",(AM56*AP56)=0),0, IF(AL56="alloggio non assegnabile", (AM56*AP56)=0),0, IF(AL56="contributo non applicabile",(AM56*AP56)=0),0)</f>
        <v>#N/A</v>
      </c>
      <c r="AS56" s="78" t="e" cm="1">
        <f t="array" ref="AS56">_xlfn.IFS(AND(AL56="contributo Fascia 1",(AO56*AP56)&gt;2000), 2000-AR56, IF(AL56="contributo Fascia 2",(AO56*AP56)&gt;1500), 1500-AR56, IF(AL56="contributo Fascia 1",(AO56*AP56)&lt;2000),2000-(AO56*AP56), IF(AL56="contributo Fascia 2",(AO56*AP56)&lt;1500),1500-(AO56*AP56), IF(AL56="ISEE non ammissibile",(AO56*AP56)=0),0, IF(AL56="alloggio non assegnabile", (AO56*AP56)=0),0, IF(AL56="contributo non applicabile",(AO56*AP56)=0),0)</f>
        <v>#N/A</v>
      </c>
      <c r="AT56" s="80">
        <v>0</v>
      </c>
      <c r="AU56" s="53" t="e" cm="1">
        <f t="array" ref="AU56">_xlfn.IFS(AND(AT56&gt;9360, AT56&lt;=20000), "FASCIA 1",IF(AT56&gt;20000, AT56&lt;=35000), "FASCIA 2")</f>
        <v>#N/A</v>
      </c>
      <c r="AV56" s="5">
        <v>0</v>
      </c>
      <c r="AW56" s="54" t="str">
        <f t="shared" si="13"/>
        <v>ND</v>
      </c>
      <c r="AX56" s="62" t="e" cm="1">
        <f t="array" ref="AX56">_xlfn.IFS(IF(AU56="FASCIA 1", AW56&lt;=15%), "contributo non applicabile", IF(AU56="FASCIA 2", AW56&lt;=20%), "contributo non applicabile", IF(AU56="FASCIA 1", AW56 &gt;15%), "contributo Fascia 1", IF(AU56="FASCIA 2", AW56&gt;20%), "contributo Fascia 2", IF(AU56="ISEE non ammissibile",AV56&gt;=0), "ISEE non ammissibile")</f>
        <v>#N/A</v>
      </c>
      <c r="AY56" s="63" t="e">
        <f t="shared" si="14"/>
        <v>#N/A</v>
      </c>
      <c r="AZ56" s="51" t="e">
        <f t="shared" si="15"/>
        <v>#N/A</v>
      </c>
      <c r="BA56" s="21">
        <v>0</v>
      </c>
      <c r="BB56" s="2">
        <v>0</v>
      </c>
      <c r="BC56" s="55">
        <f t="shared" si="31"/>
        <v>0</v>
      </c>
      <c r="BD56" s="56" t="e" cm="1">
        <f t="array" ref="BD56">_xlfn.IFS(AND(AX56="contributo Fascia 1",(AY56*BB56)&gt;=2000), 2000, IF(AX56="contributo Fascia 2",(AY56*BB56)&gt;=1500), 1500, IF(AX56="contributo Fascia 1",(AY56*BB56)&lt;2000),(AY56*BB56), IF(AX56="contributo Fascia 2",(AY56*BB56)&lt;1500),(AY56*BB56), IF(AX56="ISEE non ammissibile",(AY56*BB56)=0),0, IF(AX56="alloggio non assegnabile", (AY56*BB56)=0),0, IF(AX56="contributo non applicabile",(AY56*BB56)=0),0)</f>
        <v>#N/A</v>
      </c>
      <c r="BE56" s="78" t="e" cm="1">
        <f t="array" ref="BE56">_xlfn.IFS(AND(AX56="contributo Fascia 1",(BA56*BB56)&gt;2000), 2000-BD56, IF(AX56="contributo Fascia 2",(BA56*BB56)&gt;1500), 1500-BD56, IF(AX56="contributo Fascia 1",(BA56*BB56)&lt;2000),2000-(BA56*BB56), IF(AX56="contributo Fascia 2",(BA56*BB56)&lt;1500),1500-(BA56*BB56), IF(AX56="ISEE non ammissibile",(BA56*BB56)=0),0, IF(AX56="alloggio non assegnabile", (BA56*BB56)=0),0, IF(AX56="contributo non applicabile",(BA56*BB56)=0),0)</f>
        <v>#N/A</v>
      </c>
      <c r="BF56" s="81">
        <v>0</v>
      </c>
      <c r="BG56" s="53" t="e" cm="1">
        <f t="array" ref="BG56">_xlfn.IFS(AND(BF56&gt;9360, BF56&lt;=20000), "FASCIA 1",IF(BF56&gt;20000, BF56&lt;=35000), "FASCIA 2")</f>
        <v>#N/A</v>
      </c>
      <c r="BH56" s="5">
        <v>0</v>
      </c>
      <c r="BI56" s="54" t="str">
        <f t="shared" si="17"/>
        <v>ND</v>
      </c>
      <c r="BJ56" s="62" t="e" cm="1">
        <f t="array" ref="BJ56">_xlfn.IFS(IF(BG56="FASCIA 1", BI56&lt;=15%), "contributo non applicabile", IF(BG56="FASCIA 2", BI56&lt;=20%), "contributo non applicabile", IF(BG56="FASCIA 1", BI56 &gt;15%), "contributo Fascia 1", IF(BG56="FASCIA 2", BI56&gt;20%), "contributo Fascia 2", IF(BG56="ISEE non ammissibile",BH56&gt;=0), "ISEE non ammissibile")</f>
        <v>#N/A</v>
      </c>
      <c r="BK56" s="63" t="e">
        <f t="shared" si="18"/>
        <v>#N/A</v>
      </c>
      <c r="BL56" s="51" t="e">
        <f t="shared" si="19"/>
        <v>#N/A</v>
      </c>
      <c r="BM56" s="21">
        <v>0</v>
      </c>
      <c r="BN56" s="2">
        <v>0</v>
      </c>
      <c r="BO56" s="55">
        <f t="shared" si="32"/>
        <v>0</v>
      </c>
      <c r="BP56" s="56" t="e" cm="1">
        <f t="array" ref="BP56">_xlfn.IFS(AND(BJ56="contributo Fascia 1",(BK56*BN56)&gt;=2000), 2000, IF(BJ56="contributo Fascia 2",(BK56*BN56)&gt;=1500), 1500, IF(BJ56="contributo Fascia 1",(BK56*BN56)&lt;2000),(BK56*BN56), IF(BJ56="contributo Fascia 2",(BK56*BN56)&lt;1500),(BK56*BN56), IF(BJ56="ISEE non ammissibile",(BK56*BN56)=0),0, IF(BJ56="alloggio non assegnabile", (BK56*BN56)=0),0, IF(BJ56="contributo non applicabile",(BK56*BN56)=0),0)</f>
        <v>#N/A</v>
      </c>
      <c r="BQ56" s="78" t="e" cm="1">
        <f t="array" ref="BQ56">_xlfn.IFS(AND(BJ56="contributo Fascia 1",(BM56*BN56)&gt;2000), 2000-BP56, IF(BJ56="contributo Fascia 2",(BM56*BN56)&gt;1500), 1500-BP56, IF(BJ56="contributo Fascia 1",(BM56*BN56)&lt;2000),2000-(BM56*BN56), IF(BJ56="contributo Fascia 2",(BM56*BN56)&lt;1500),1500-(BM56*BN56), IF(BJ56="ISEE non ammissibile",(BM56*BN56)=0),0, IF(BJ56="alloggio non assegnabile", (BM56*BN56)=0),0, IF(BJ56="contributo non applicabile",(BM56*BN56)=0),0)</f>
        <v>#N/A</v>
      </c>
      <c r="BR56" s="80">
        <v>0</v>
      </c>
      <c r="BS56" s="53" t="e" cm="1">
        <f t="array" ref="BS56">_xlfn.IFS(AND(BR56&gt;9360, BR56&lt;=20000), "FASCIA 1",IF(BR56&gt;20000, BR56&lt;=35000), "FASCIA 2")</f>
        <v>#N/A</v>
      </c>
      <c r="BT56" s="5">
        <v>0</v>
      </c>
      <c r="BU56" s="54" t="str">
        <f t="shared" si="21"/>
        <v>ND</v>
      </c>
      <c r="BV56" s="62" t="e" cm="1">
        <f t="array" ref="BV56">_xlfn.IFS(IF(BS56="FASCIA 1", BU56&lt;=15%), "contributo non applicabile", IF(BS56="FASCIA 2", BU56&lt;=20%), "contributo non applicabile", IF(BS56="FASCIA 1", BU56 &gt;15%), "contributo Fascia 1", IF(BS56="FASCIA 2", BU56&gt;20%), "contributo Fascia 2", IF(BS56="ISEE non ammissibile",BT56&gt;=0), "ISEE non ammissibile")</f>
        <v>#N/A</v>
      </c>
      <c r="BW56" s="63" t="e">
        <f t="shared" si="22"/>
        <v>#N/A</v>
      </c>
      <c r="BX56" s="51" t="e">
        <f t="shared" si="23"/>
        <v>#N/A</v>
      </c>
      <c r="BY56" s="21">
        <v>0</v>
      </c>
      <c r="BZ56" s="2">
        <v>0</v>
      </c>
      <c r="CA56" s="55">
        <f t="shared" si="33"/>
        <v>0</v>
      </c>
      <c r="CB56" s="56" t="e" cm="1">
        <f t="array" ref="CB56">_xlfn.IFS(AND(BV56="contributo Fascia 1",(BW56*BZ56)&gt;=2000), 2000, IF(BV56="contributo Fascia 2",(BW56*BZ56)&gt;=1500), 1500, IF(BV56="contributo Fascia 1",(BW56*BZ56)&lt;2000),(BW56*BZ56), IF(BV56="contributo Fascia 2",(BW56*BZ56)&lt;1500),(BW56*BZ56), IF(BV56="ISEE non ammissibile",(BW56*BZ56)=0),0, IF(BV56="alloggio non assegnabile", (BW56*BZ56)=0),0, IF(BV56="contributo non applicabile",(BW56*BZ56)=0),0)</f>
        <v>#N/A</v>
      </c>
      <c r="CC56" s="78" t="e" cm="1">
        <f t="array" ref="CC56">_xlfn.IFS(AND(BV56="contributo Fascia 1",(BY56*BZ56)&gt;2000), 2000-CB56, IF(BV56="contributo Fascia 2",(BY56*BZ56)&gt;1500), 1500-CB56, IF(BV56="contributo Fascia 1",(BY56*BZ56)&lt;2000),2000-(BY56*BZ56), IF(BV56="contributo Fascia 2",(BY56*BZ56)&lt;1500),1500-(BY56*BZ56), IF(BV56="ISEE non ammissibile",(BY56*BZ56)=0),0, IF(BV56="alloggio non assegnabile", (BY56*BZ56)=0),0, IF(BV56="contributo non applicabile",(BY56*BZ56)=0),0)</f>
        <v>#N/A</v>
      </c>
      <c r="CD56" s="81">
        <v>0</v>
      </c>
      <c r="CE56" s="53" t="e" cm="1">
        <f t="array" ref="CE56">_xlfn.IFS(AND(CD56&gt;9360, CD56&lt;=20000), "FASCIA 1",IF(CD56&gt;20000, CD56&lt;=35000), "FASCIA 2")</f>
        <v>#N/A</v>
      </c>
      <c r="CF56" s="5">
        <v>0</v>
      </c>
      <c r="CG56" s="54" t="str">
        <f t="shared" si="25"/>
        <v>ND</v>
      </c>
      <c r="CH56" s="62" t="e" cm="1">
        <f t="array" ref="CH56">_xlfn.IFS(IF(CE56="FASCIA 1", CG56&lt;=15%), "contributo non applicabile", IF(CE56="FASCIA 2", CG56&lt;=20%), "contributo non applicabile", IF(CE56="FASCIA 1", CG56 &gt;15%), "contributo Fascia 1", IF(CE56="FASCIA 2", CG56&gt;20%), "contributo Fascia 2", IF(CE56="ISEE non ammissibile",CF56&gt;=0), "ISEE non ammissibile")</f>
        <v>#N/A</v>
      </c>
      <c r="CI56" s="63" t="e">
        <f t="shared" si="26"/>
        <v>#N/A</v>
      </c>
      <c r="CJ56" s="51" t="e">
        <f t="shared" si="27"/>
        <v>#N/A</v>
      </c>
      <c r="CK56" s="21">
        <v>0</v>
      </c>
      <c r="CL56" s="2">
        <v>0</v>
      </c>
      <c r="CM56" s="55">
        <f t="shared" si="34"/>
        <v>0</v>
      </c>
      <c r="CN56" s="56" t="e" cm="1">
        <f t="array" ref="CN56">_xlfn.IFS(AND(CH56="contributo Fascia 1",(CI56*CL56)&gt;=2000), 2000, IF(CH56="contributo Fascia 2",(CI56*CL56)&gt;=1500), 1500, IF(CH56="contributo Fascia 1",(CI56*CL56)&lt;2000),(CI56*CL56), IF(CH56="contributo Fascia 2",(CI56*CL56)&lt;1500),(CI56*CL56), IF(CH56="ISEE non ammissibile",(CI56*CL56)=0),0, IF(CH56="alloggio non assegnabile", (CI56*CL56)=0),0, IF(CH56="contributo non applicabile",(CI56*CL56)=0),0)</f>
        <v>#N/A</v>
      </c>
      <c r="CO56" s="78" t="e" cm="1">
        <f t="array" ref="CO56">_xlfn.IFS(AND(CH56="contributo Fascia 1",(CK56*CL56)&gt;2000), 2000-CN56, IF(CH56="contributo Fascia 2",(CK56*CL56)&gt;1500), 1500-CN56, IF(CH56="contributo Fascia 1",(CK56*CL56)&lt;2000),2000-(CK56*CL56), IF(CH56="contributo Fascia 2",(CK56*CL56)&lt;1500),1500-(CK56*CL56), IF(CH56="ISEE non ammissibile",(CK56*CL56)=0),0, IF(CH56="alloggio non assegnabile", (CK56*CL56)=0),0, IF(CH56="contributo non applicabile",(CK56*CL56)=0),0)</f>
        <v>#N/A</v>
      </c>
    </row>
    <row r="57" spans="1:93" x14ac:dyDescent="0.25">
      <c r="A57" s="65"/>
      <c r="B57" s="5">
        <v>0</v>
      </c>
      <c r="C57" s="92">
        <f t="shared" si="0"/>
        <v>0</v>
      </c>
      <c r="D57" s="2"/>
      <c r="E57" s="2"/>
      <c r="F57" s="2"/>
      <c r="G57" s="2"/>
      <c r="H57" s="2"/>
      <c r="I57" s="74"/>
      <c r="J57" s="80">
        <v>0</v>
      </c>
      <c r="K57" s="53" t="str" cm="1">
        <f t="array" ref="K57">_xlfn.IFS(AND(J57&gt;9360, J57&lt;=20000), "FASCIA 1",IF(J57&gt;20000, J57&lt;=35000), "FASCIA 2", OR(J57&lt;=9360, J57&gt;35000), "ISEE non ammissibile")</f>
        <v>ISEE non ammissibile</v>
      </c>
      <c r="L57" s="5">
        <v>0</v>
      </c>
      <c r="M57" s="54" t="str">
        <f t="shared" si="1"/>
        <v>ND</v>
      </c>
      <c r="N57" s="62" t="str" cm="1">
        <f t="array" ref="N57">_xlfn.IFS(AND(K57="FASCIA 1",M57&gt;30%), "alloggio non assegnabile", IF(K57="FASCIA 2",M57&gt;40%), "alloggio non assegnabile", IF(K57="FASCIA 1", M57&lt;=15%), "contributo non applicabile", IF(K57="FASCIA 2", M57&lt;=20%), "contributo non applicabile", IF(K57="FASCIA 1", M57 &gt;15%), "contributo Fascia 1", IF(K57="FASCIA 2", M57&gt;20%), "contributo Fascia 2", IF(K57="ISEE non ammissibile",L57&gt;=0), "ISEE non ammissibile")</f>
        <v>ISEE non ammissibile</v>
      </c>
      <c r="O57" s="63">
        <f t="shared" si="2"/>
        <v>0</v>
      </c>
      <c r="P57" s="51" t="str">
        <f t="shared" si="3"/>
        <v>verificato</v>
      </c>
      <c r="Q57" s="21">
        <v>0</v>
      </c>
      <c r="R57" s="2">
        <v>0</v>
      </c>
      <c r="S57" s="55">
        <f t="shared" si="4"/>
        <v>0</v>
      </c>
      <c r="T57" s="56" cm="1">
        <f t="array" ref="T57">_xlfn.IFS(AND(N57="contributo Fascia 1",(O57*R57)&gt;=2000), 2000, IF(N57="contributo Fascia 2",(O57*R57)&gt;=1500), 1500, IF(N57="contributo Fascia 1",(O57*R57)&lt;2000),(O57*R57), IF(N57="contributo Fascia 2",(O57*R57)&lt;1500),(O57*R57), IF(N57="ISEE non ammissibile",(O57*R57)=0),0, IF(N57="alloggio non assegnabile", (O57*R57)=0),0, IF(N57="contributo non applicabile",(O57*R57)=0),0)</f>
        <v>0</v>
      </c>
      <c r="U57" s="78" cm="1">
        <f t="array" ref="U57">_xlfn.IFS(AND(N57="contributo Fascia 1",(Q57*R57)&gt;2000), 2000-T57, IF(N57="contributo Fascia 2",(Q57*R57)&gt;1500), 1500-T57, IF(N57="contributo Fascia 1",(Q57*R57)&lt;2000),2000-(Q57*R57), IF(N57="contributo Fascia 2",(Q57*R57)&lt;1500),1500-(Q57*R57), IF(N57="ISEE non ammissibile",(Q57*R57)=0),0, IF(N57="alloggio non assegnabile", (Q57*R57)=0),0, IF(N57="contributo non applicabile",(Q57*R57)=0),0)</f>
        <v>0</v>
      </c>
      <c r="V57" s="80">
        <v>0</v>
      </c>
      <c r="W57" s="53" t="e" cm="1">
        <f t="array" ref="W57">_xlfn.IFS(AND(V57&gt;9360, V57&lt;=20000), "FASCIA 1",IF(V57&gt;20000, V57&lt;=35000), "FASCIA 2")</f>
        <v>#N/A</v>
      </c>
      <c r="X57" s="5">
        <v>0</v>
      </c>
      <c r="Y57" s="54" t="str">
        <f t="shared" si="5"/>
        <v>ND</v>
      </c>
      <c r="Z57" s="62" t="e" cm="1">
        <f t="array" ref="Z57">_xlfn.IFS(IF(W57="FASCIA 1", Y57&lt;=15%), "contributo non applicabile", IF(W57="FASCIA 2", Y57&lt;=20%), "contributo non applicabile", IF(W57="FASCIA 1", Y57 &gt;15%), "contributo Fascia 1", IF(W57="FASCIA 2", Y57&gt;20%), "contributo Fascia 2", IF(W57="ISEE non ammissibile",X57&gt;=0), "ISEE non ammissibile")</f>
        <v>#N/A</v>
      </c>
      <c r="AA57" s="63" t="e">
        <f t="shared" si="6"/>
        <v>#N/A</v>
      </c>
      <c r="AB57" s="51" t="e">
        <f t="shared" si="7"/>
        <v>#N/A</v>
      </c>
      <c r="AC57" s="21">
        <v>0</v>
      </c>
      <c r="AD57" s="2">
        <v>0</v>
      </c>
      <c r="AE57" s="55">
        <f t="shared" si="8"/>
        <v>0</v>
      </c>
      <c r="AF57" s="56" t="e" cm="1">
        <f t="array" ref="AF57">_xlfn.IFS(AND(Z57="contributo Fascia 1",(AA57*AD57)&gt;=2000), 2000, IF(Z57="contributo Fascia 2",(AA57*AD57)&gt;=1500), 1500, IF(Z57="contributo Fascia 1",(AA57*AD57)&lt;2000),(AA57*AD57), IF(Z57="contributo Fascia 2",(AA57*AD57)&lt;1500),(AA57*AD57), IF(Z57="ISEE non ammissibile",(AA57*AD57)=0),0, IF(Z57="alloggio non assegnabile", (AA57*AD57)=0),0, IF(Z57="contributo non applicabile",(AA57*AD57)=0),0)</f>
        <v>#N/A</v>
      </c>
      <c r="AG57" s="78" t="e" cm="1">
        <f t="array" ref="AG57">_xlfn.IFS(AND(Z57="contributo Fascia 1",(AC57*AD57)&gt;2000), 2000-AF57, IF(Z57="contributo Fascia 2",(AC57*AD57)&gt;1500), 1500-AF57, IF(Z57="contributo Fascia 1",(AC57*AD57)&lt;2000),2000-(AC57*AD57), IF(Z57="contributo Fascia 2",(AC57*AD57)&lt;1500),1500-(AC57*AD57), IF(Z57="ISEE non ammissibile",(AC57*AD57)=0),0, IF(Z57="alloggio non assegnabile", (AC57*AD57)=0),0, IF(Z57="contributo non applicabile",(AC57*AD57)=0),0)</f>
        <v>#N/A</v>
      </c>
      <c r="AH57" s="81">
        <v>0</v>
      </c>
      <c r="AI57" s="53" t="e" cm="1">
        <f t="array" ref="AI57">_xlfn.IFS(AND(AH57&gt;9360, AH57&lt;=20000), "FASCIA 1",IF(AH57&gt;20000, AH57&lt;=35000), "FASCIA 2")</f>
        <v>#N/A</v>
      </c>
      <c r="AJ57" s="5">
        <v>0</v>
      </c>
      <c r="AK57" s="54" t="str">
        <f t="shared" si="9"/>
        <v>ND</v>
      </c>
      <c r="AL57" s="62" t="e" cm="1">
        <f t="array" ref="AL57">_xlfn.IFS(IF(AI57="FASCIA 1", AK57&lt;=15%), "contributo non applicabile", IF(AI57="FASCIA 2", AK57&lt;=20%), "contributo non applicabile", IF(AI57="FASCIA 1", AK57 &gt;15%), "contributo Fascia 1", IF(AI57="FASCIA 2", AK57&gt;20%), "contributo Fascia 2", IF(AI57="ISEE non ammissibile",AJ57&gt;=0), "ISEE non ammissibile")</f>
        <v>#N/A</v>
      </c>
      <c r="AM57" s="51" t="e">
        <f t="shared" si="10"/>
        <v>#N/A</v>
      </c>
      <c r="AN57" s="51" t="e">
        <f t="shared" si="11"/>
        <v>#N/A</v>
      </c>
      <c r="AO57" s="21">
        <v>0</v>
      </c>
      <c r="AP57" s="2">
        <v>0</v>
      </c>
      <c r="AQ57" s="55">
        <f t="shared" si="12"/>
        <v>0</v>
      </c>
      <c r="AR57" s="56" t="e" cm="1">
        <f t="array" ref="AR57">_xlfn.IFS(AND(AL57="contributo Fascia 1",(AM57*AP57)&gt;=2000), 2000, IF(AL57="contributo Fascia 2",(AM57*AP57)&gt;=1500), 1500, IF(AL57="contributo Fascia 1",(AM57*AP57)&lt;2000),(AM57*AP57), IF(AL57="contributo Fascia 2",(AM57*AP57)&lt;1500),(AM57*AP57), IF(AL57="ISEE non ammissibile",(AM57*AP57)=0),0, IF(AL57="alloggio non assegnabile", (AM57*AP57)=0),0, IF(AL57="contributo non applicabile",(AM57*AP57)=0),0)</f>
        <v>#N/A</v>
      </c>
      <c r="AS57" s="78" t="e" cm="1">
        <f t="array" ref="AS57">_xlfn.IFS(AND(AL57="contributo Fascia 1",(AO57*AP57)&gt;2000), 2000-AR57, IF(AL57="contributo Fascia 2",(AO57*AP57)&gt;1500), 1500-AR57, IF(AL57="contributo Fascia 1",(AO57*AP57)&lt;2000),2000-(AO57*AP57), IF(AL57="contributo Fascia 2",(AO57*AP57)&lt;1500),1500-(AO57*AP57), IF(AL57="ISEE non ammissibile",(AO57*AP57)=0),0, IF(AL57="alloggio non assegnabile", (AO57*AP57)=0),0, IF(AL57="contributo non applicabile",(AO57*AP57)=0),0)</f>
        <v>#N/A</v>
      </c>
      <c r="AT57" s="80">
        <v>0</v>
      </c>
      <c r="AU57" s="53" t="e" cm="1">
        <f t="array" ref="AU57">_xlfn.IFS(AND(AT57&gt;9360, AT57&lt;=20000), "FASCIA 1",IF(AT57&gt;20000, AT57&lt;=35000), "FASCIA 2")</f>
        <v>#N/A</v>
      </c>
      <c r="AV57" s="5">
        <v>0</v>
      </c>
      <c r="AW57" s="54" t="str">
        <f t="shared" si="13"/>
        <v>ND</v>
      </c>
      <c r="AX57" s="62" t="e" cm="1">
        <f t="array" ref="AX57">_xlfn.IFS(IF(AU57="FASCIA 1", AW57&lt;=15%), "contributo non applicabile", IF(AU57="FASCIA 2", AW57&lt;=20%), "contributo non applicabile", IF(AU57="FASCIA 1", AW57 &gt;15%), "contributo Fascia 1", IF(AU57="FASCIA 2", AW57&gt;20%), "contributo Fascia 2", IF(AU57="ISEE non ammissibile",AV57&gt;=0), "ISEE non ammissibile")</f>
        <v>#N/A</v>
      </c>
      <c r="AY57" s="63" t="e">
        <f t="shared" si="14"/>
        <v>#N/A</v>
      </c>
      <c r="AZ57" s="51" t="e">
        <f t="shared" si="15"/>
        <v>#N/A</v>
      </c>
      <c r="BA57" s="21">
        <v>0</v>
      </c>
      <c r="BB57" s="2">
        <v>0</v>
      </c>
      <c r="BC57" s="55">
        <f t="shared" si="16"/>
        <v>0</v>
      </c>
      <c r="BD57" s="56" t="e" cm="1">
        <f t="array" ref="BD57">_xlfn.IFS(AND(AX57="contributo Fascia 1",(AY57*BB57)&gt;=2000), 2000, IF(AX57="contributo Fascia 2",(AY57*BB57)&gt;=1500), 1500, IF(AX57="contributo Fascia 1",(AY57*BB57)&lt;2000),(AY57*BB57), IF(AX57="contributo Fascia 2",(AY57*BB57)&lt;1500),(AY57*BB57), IF(AX57="ISEE non ammissibile",(AY57*BB57)=0),0, IF(AX57="alloggio non assegnabile", (AY57*BB57)=0),0, IF(AX57="contributo non applicabile",(AY57*BB57)=0),0)</f>
        <v>#N/A</v>
      </c>
      <c r="BE57" s="78" t="e" cm="1">
        <f t="array" ref="BE57">_xlfn.IFS(AND(AX57="contributo Fascia 1",(BA57*BB57)&gt;2000), 2000-BD57, IF(AX57="contributo Fascia 2",(BA57*BB57)&gt;1500), 1500-BD57, IF(AX57="contributo Fascia 1",(BA57*BB57)&lt;2000),2000-(BA57*BB57), IF(AX57="contributo Fascia 2",(BA57*BB57)&lt;1500),1500-(BA57*BB57), IF(AX57="ISEE non ammissibile",(BA57*BB57)=0),0, IF(AX57="alloggio non assegnabile", (BA57*BB57)=0),0, IF(AX57="contributo non applicabile",(BA57*BB57)=0),0)</f>
        <v>#N/A</v>
      </c>
      <c r="BF57" s="81">
        <v>0</v>
      </c>
      <c r="BG57" s="53" t="e" cm="1">
        <f t="array" ref="BG57">_xlfn.IFS(AND(BF57&gt;9360, BF57&lt;=20000), "FASCIA 1",IF(BF57&gt;20000, BF57&lt;=35000), "FASCIA 2")</f>
        <v>#N/A</v>
      </c>
      <c r="BH57" s="5">
        <v>0</v>
      </c>
      <c r="BI57" s="54" t="str">
        <f t="shared" si="17"/>
        <v>ND</v>
      </c>
      <c r="BJ57" s="62" t="e" cm="1">
        <f t="array" ref="BJ57">_xlfn.IFS(IF(BG57="FASCIA 1", BI57&lt;=15%), "contributo non applicabile", IF(BG57="FASCIA 2", BI57&lt;=20%), "contributo non applicabile", IF(BG57="FASCIA 1", BI57 &gt;15%), "contributo Fascia 1", IF(BG57="FASCIA 2", BI57&gt;20%), "contributo Fascia 2", IF(BG57="ISEE non ammissibile",BH57&gt;=0), "ISEE non ammissibile")</f>
        <v>#N/A</v>
      </c>
      <c r="BK57" s="63" t="e">
        <f t="shared" si="18"/>
        <v>#N/A</v>
      </c>
      <c r="BL57" s="51" t="e">
        <f t="shared" si="19"/>
        <v>#N/A</v>
      </c>
      <c r="BM57" s="21">
        <v>0</v>
      </c>
      <c r="BN57" s="2">
        <v>0</v>
      </c>
      <c r="BO57" s="55">
        <f t="shared" si="20"/>
        <v>0</v>
      </c>
      <c r="BP57" s="56" t="e" cm="1">
        <f t="array" ref="BP57">_xlfn.IFS(AND(BJ57="contributo Fascia 1",(BK57*BN57)&gt;=2000), 2000, IF(BJ57="contributo Fascia 2",(BK57*BN57)&gt;=1500), 1500, IF(BJ57="contributo Fascia 1",(BK57*BN57)&lt;2000),(BK57*BN57), IF(BJ57="contributo Fascia 2",(BK57*BN57)&lt;1500),(BK57*BN57), IF(BJ57="ISEE non ammissibile",(BK57*BN57)=0),0, IF(BJ57="alloggio non assegnabile", (BK57*BN57)=0),0, IF(BJ57="contributo non applicabile",(BK57*BN57)=0),0)</f>
        <v>#N/A</v>
      </c>
      <c r="BQ57" s="78" t="e" cm="1">
        <f t="array" ref="BQ57">_xlfn.IFS(AND(BJ57="contributo Fascia 1",(BM57*BN57)&gt;2000), 2000-BP57, IF(BJ57="contributo Fascia 2",(BM57*BN57)&gt;1500), 1500-BP57, IF(BJ57="contributo Fascia 1",(BM57*BN57)&lt;2000),2000-(BM57*BN57), IF(BJ57="contributo Fascia 2",(BM57*BN57)&lt;1500),1500-(BM57*BN57), IF(BJ57="ISEE non ammissibile",(BM57*BN57)=0),0, IF(BJ57="alloggio non assegnabile", (BM57*BN57)=0),0, IF(BJ57="contributo non applicabile",(BM57*BN57)=0),0)</f>
        <v>#N/A</v>
      </c>
      <c r="BR57" s="80">
        <v>0</v>
      </c>
      <c r="BS57" s="53" t="e" cm="1">
        <f t="array" ref="BS57">_xlfn.IFS(AND(BR57&gt;9360, BR57&lt;=20000), "FASCIA 1",IF(BR57&gt;20000, BR57&lt;=35000), "FASCIA 2")</f>
        <v>#N/A</v>
      </c>
      <c r="BT57" s="5">
        <v>0</v>
      </c>
      <c r="BU57" s="54" t="str">
        <f t="shared" si="21"/>
        <v>ND</v>
      </c>
      <c r="BV57" s="62" t="e" cm="1">
        <f t="array" ref="BV57">_xlfn.IFS(IF(BS57="FASCIA 1", BU57&lt;=15%), "contributo non applicabile", IF(BS57="FASCIA 2", BU57&lt;=20%), "contributo non applicabile", IF(BS57="FASCIA 1", BU57 &gt;15%), "contributo Fascia 1", IF(BS57="FASCIA 2", BU57&gt;20%), "contributo Fascia 2", IF(BS57="ISEE non ammissibile",BT57&gt;=0), "ISEE non ammissibile")</f>
        <v>#N/A</v>
      </c>
      <c r="BW57" s="63" t="e">
        <f t="shared" si="22"/>
        <v>#N/A</v>
      </c>
      <c r="BX57" s="51" t="e">
        <f t="shared" si="23"/>
        <v>#N/A</v>
      </c>
      <c r="BY57" s="21">
        <v>0</v>
      </c>
      <c r="BZ57" s="2">
        <v>0</v>
      </c>
      <c r="CA57" s="55">
        <f t="shared" si="24"/>
        <v>0</v>
      </c>
      <c r="CB57" s="56" t="e" cm="1">
        <f t="array" ref="CB57">_xlfn.IFS(AND(BV57="contributo Fascia 1",(BW57*BZ57)&gt;=2000), 2000, IF(BV57="contributo Fascia 2",(BW57*BZ57)&gt;=1500), 1500, IF(BV57="contributo Fascia 1",(BW57*BZ57)&lt;2000),(BW57*BZ57), IF(BV57="contributo Fascia 2",(BW57*BZ57)&lt;1500),(BW57*BZ57), IF(BV57="ISEE non ammissibile",(BW57*BZ57)=0),0, IF(BV57="alloggio non assegnabile", (BW57*BZ57)=0),0, IF(BV57="contributo non applicabile",(BW57*BZ57)=0),0)</f>
        <v>#N/A</v>
      </c>
      <c r="CC57" s="78" t="e" cm="1">
        <f t="array" ref="CC57">_xlfn.IFS(AND(BV57="contributo Fascia 1",(BY57*BZ57)&gt;2000), 2000-CB57, IF(BV57="contributo Fascia 2",(BY57*BZ57)&gt;1500), 1500-CB57, IF(BV57="contributo Fascia 1",(BY57*BZ57)&lt;2000),2000-(BY57*BZ57), IF(BV57="contributo Fascia 2",(BY57*BZ57)&lt;1500),1500-(BY57*BZ57), IF(BV57="ISEE non ammissibile",(BY57*BZ57)=0),0, IF(BV57="alloggio non assegnabile", (BY57*BZ57)=0),0, IF(BV57="contributo non applicabile",(BY57*BZ57)=0),0)</f>
        <v>#N/A</v>
      </c>
      <c r="CD57" s="81">
        <v>0</v>
      </c>
      <c r="CE57" s="53" t="e" cm="1">
        <f t="array" ref="CE57">_xlfn.IFS(AND(CD57&gt;9360, CD57&lt;=20000), "FASCIA 1",IF(CD57&gt;20000, CD57&lt;=35000), "FASCIA 2")</f>
        <v>#N/A</v>
      </c>
      <c r="CF57" s="5">
        <v>0</v>
      </c>
      <c r="CG57" s="54" t="str">
        <f t="shared" si="25"/>
        <v>ND</v>
      </c>
      <c r="CH57" s="62" t="e" cm="1">
        <f t="array" ref="CH57">_xlfn.IFS(IF(CE57="FASCIA 1", CG57&lt;=15%), "contributo non applicabile", IF(CE57="FASCIA 2", CG57&lt;=20%), "contributo non applicabile", IF(CE57="FASCIA 1", CG57 &gt;15%), "contributo Fascia 1", IF(CE57="FASCIA 2", CG57&gt;20%), "contributo Fascia 2", IF(CE57="ISEE non ammissibile",CF57&gt;=0), "ISEE non ammissibile")</f>
        <v>#N/A</v>
      </c>
      <c r="CI57" s="63" t="e">
        <f t="shared" si="26"/>
        <v>#N/A</v>
      </c>
      <c r="CJ57" s="51" t="e">
        <f t="shared" si="27"/>
        <v>#N/A</v>
      </c>
      <c r="CK57" s="21">
        <v>0</v>
      </c>
      <c r="CL57" s="2">
        <v>0</v>
      </c>
      <c r="CM57" s="55">
        <f t="shared" si="28"/>
        <v>0</v>
      </c>
      <c r="CN57" s="56" t="e" cm="1">
        <f t="array" ref="CN57">_xlfn.IFS(AND(CH57="contributo Fascia 1",(CI57*CL57)&gt;=2000), 2000, IF(CH57="contributo Fascia 2",(CI57*CL57)&gt;=1500), 1500, IF(CH57="contributo Fascia 1",(CI57*CL57)&lt;2000),(CI57*CL57), IF(CH57="contributo Fascia 2",(CI57*CL57)&lt;1500),(CI57*CL57), IF(CH57="ISEE non ammissibile",(CI57*CL57)=0),0, IF(CH57="alloggio non assegnabile", (CI57*CL57)=0),0, IF(CH57="contributo non applicabile",(CI57*CL57)=0),0)</f>
        <v>#N/A</v>
      </c>
      <c r="CO57" s="78" t="e" cm="1">
        <f t="array" ref="CO57">_xlfn.IFS(AND(CH57="contributo Fascia 1",(CK57*CL57)&gt;2000), 2000-CN57, IF(CH57="contributo Fascia 2",(CK57*CL57)&gt;1500), 1500-CN57, IF(CH57="contributo Fascia 1",(CK57*CL57)&lt;2000),2000-(CK57*CL57), IF(CH57="contributo Fascia 2",(CK57*CL57)&lt;1500),1500-(CK57*CL57), IF(CH57="ISEE non ammissibile",(CK57*CL57)=0),0, IF(CH57="alloggio non assegnabile", (CK57*CL57)=0),0, IF(CH57="contributo non applicabile",(CK57*CL57)=0),0)</f>
        <v>#N/A</v>
      </c>
    </row>
    <row r="58" spans="1:93" x14ac:dyDescent="0.25">
      <c r="A58" s="65"/>
      <c r="B58" s="5">
        <v>0</v>
      </c>
      <c r="C58" s="92">
        <f t="shared" si="0"/>
        <v>0</v>
      </c>
      <c r="D58" s="2"/>
      <c r="E58" s="2"/>
      <c r="F58" s="2"/>
      <c r="G58" s="2"/>
      <c r="H58" s="2"/>
      <c r="I58" s="74"/>
      <c r="J58" s="80">
        <v>0</v>
      </c>
      <c r="K58" s="53" t="str" cm="1">
        <f t="array" ref="K58">_xlfn.IFS(AND(J58&gt;9360, J58&lt;=20000), "FASCIA 1",IF(J58&gt;20000, J58&lt;=35000), "FASCIA 2", OR(J58&lt;=9360, J58&gt;35000), "ISEE non ammissibile")</f>
        <v>ISEE non ammissibile</v>
      </c>
      <c r="L58" s="5">
        <v>0</v>
      </c>
      <c r="M58" s="54" t="str">
        <f t="shared" si="1"/>
        <v>ND</v>
      </c>
      <c r="N58" s="62" t="str" cm="1">
        <f t="array" ref="N58">_xlfn.IFS(AND(K58="FASCIA 1",M58&gt;30%), "alloggio non assegnabile", IF(K58="FASCIA 2",M58&gt;40%), "alloggio non assegnabile", IF(K58="FASCIA 1", M58&lt;=15%), "contributo non applicabile", IF(K58="FASCIA 2", M58&lt;=20%), "contributo non applicabile", IF(K58="FASCIA 1", M58 &gt;15%), "contributo Fascia 1", IF(K58="FASCIA 2", M58&gt;20%), "contributo Fascia 2", IF(K58="ISEE non ammissibile",L58&gt;=0), "ISEE non ammissibile")</f>
        <v>ISEE non ammissibile</v>
      </c>
      <c r="O58" s="63">
        <f t="shared" si="2"/>
        <v>0</v>
      </c>
      <c r="P58" s="51" t="str">
        <f t="shared" si="3"/>
        <v>verificato</v>
      </c>
      <c r="Q58" s="21">
        <v>0</v>
      </c>
      <c r="R58" s="2">
        <v>0</v>
      </c>
      <c r="S58" s="55">
        <f t="shared" si="4"/>
        <v>0</v>
      </c>
      <c r="T58" s="56" cm="1">
        <f t="array" ref="T58">_xlfn.IFS(AND(N58="contributo Fascia 1",(O58*R58)&gt;=2000), 2000, IF(N58="contributo Fascia 2",(O58*R58)&gt;=1500), 1500, IF(N58="contributo Fascia 1",(O58*R58)&lt;2000),(O58*R58), IF(N58="contributo Fascia 2",(O58*R58)&lt;1500),(O58*R58), IF(N58="ISEE non ammissibile",(O58*R58)=0),0, IF(N58="alloggio non assegnabile", (O58*R58)=0),0, IF(N58="contributo non applicabile",(O58*R58)=0),0)</f>
        <v>0</v>
      </c>
      <c r="U58" s="78" cm="1">
        <f t="array" ref="U58">_xlfn.IFS(AND(N58="contributo Fascia 1",(Q58*R58)&gt;2000), 2000-T58, IF(N58="contributo Fascia 2",(Q58*R58)&gt;1500), 1500-T58, IF(N58="contributo Fascia 1",(Q58*R58)&lt;2000),2000-(Q58*R58), IF(N58="contributo Fascia 2",(Q58*R58)&lt;1500),1500-(Q58*R58), IF(N58="ISEE non ammissibile",(Q58*R58)=0),0, IF(N58="alloggio non assegnabile", (Q58*R58)=0),0, IF(N58="contributo non applicabile",(Q58*R58)=0),0)</f>
        <v>0</v>
      </c>
      <c r="V58" s="80">
        <v>0</v>
      </c>
      <c r="W58" s="53" t="e" cm="1">
        <f t="array" ref="W58">_xlfn.IFS(AND(V58&gt;9360, V58&lt;=20000), "FASCIA 1",IF(V58&gt;20000, V58&lt;=35000), "FASCIA 2")</f>
        <v>#N/A</v>
      </c>
      <c r="X58" s="5">
        <v>0</v>
      </c>
      <c r="Y58" s="54" t="str">
        <f t="shared" si="5"/>
        <v>ND</v>
      </c>
      <c r="Z58" s="62" t="e" cm="1">
        <f t="array" ref="Z58">_xlfn.IFS(IF(W58="FASCIA 1", Y58&lt;=15%), "contributo non applicabile", IF(W58="FASCIA 2", Y58&lt;=20%), "contributo non applicabile", IF(W58="FASCIA 1", Y58 &gt;15%), "contributo Fascia 1", IF(W58="FASCIA 2", Y58&gt;20%), "contributo Fascia 2", IF(W58="ISEE non ammissibile",X58&gt;=0), "ISEE non ammissibile")</f>
        <v>#N/A</v>
      </c>
      <c r="AA58" s="63" t="e">
        <f t="shared" si="6"/>
        <v>#N/A</v>
      </c>
      <c r="AB58" s="51" t="e">
        <f t="shared" si="7"/>
        <v>#N/A</v>
      </c>
      <c r="AC58" s="21">
        <v>0</v>
      </c>
      <c r="AD58" s="2">
        <v>0</v>
      </c>
      <c r="AE58" s="55">
        <f t="shared" si="8"/>
        <v>0</v>
      </c>
      <c r="AF58" s="56" t="e" cm="1">
        <f t="array" ref="AF58">_xlfn.IFS(AND(Z58="contributo Fascia 1",(AA58*AD58)&gt;=2000), 2000, IF(Z58="contributo Fascia 2",(AA58*AD58)&gt;=1500), 1500, IF(Z58="contributo Fascia 1",(AA58*AD58)&lt;2000),(AA58*AD58), IF(Z58="contributo Fascia 2",(AA58*AD58)&lt;1500),(AA58*AD58), IF(Z58="ISEE non ammissibile",(AA58*AD58)=0),0, IF(Z58="alloggio non assegnabile", (AA58*AD58)=0),0, IF(Z58="contributo non applicabile",(AA58*AD58)=0),0)</f>
        <v>#N/A</v>
      </c>
      <c r="AG58" s="78" t="e" cm="1">
        <f t="array" ref="AG58">_xlfn.IFS(AND(Z58="contributo Fascia 1",(AC58*AD58)&gt;2000), 2000-AF58, IF(Z58="contributo Fascia 2",(AC58*AD58)&gt;1500), 1500-AF58, IF(Z58="contributo Fascia 1",(AC58*AD58)&lt;2000),2000-(AC58*AD58), IF(Z58="contributo Fascia 2",(AC58*AD58)&lt;1500),1500-(AC58*AD58), IF(Z58="ISEE non ammissibile",(AC58*AD58)=0),0, IF(Z58="alloggio non assegnabile", (AC58*AD58)=0),0, IF(Z58="contributo non applicabile",(AC58*AD58)=0),0)</f>
        <v>#N/A</v>
      </c>
      <c r="AH58" s="81">
        <v>0</v>
      </c>
      <c r="AI58" s="53" t="e" cm="1">
        <f t="array" ref="AI58">_xlfn.IFS(AND(AH58&gt;9360, AH58&lt;=20000), "FASCIA 1",IF(AH58&gt;20000, AH58&lt;=35000), "FASCIA 2")</f>
        <v>#N/A</v>
      </c>
      <c r="AJ58" s="5">
        <v>0</v>
      </c>
      <c r="AK58" s="54" t="str">
        <f t="shared" si="9"/>
        <v>ND</v>
      </c>
      <c r="AL58" s="62" t="e" cm="1">
        <f t="array" ref="AL58">_xlfn.IFS(IF(AI58="FASCIA 1", AK58&lt;=15%), "contributo non applicabile", IF(AI58="FASCIA 2", AK58&lt;=20%), "contributo non applicabile", IF(AI58="FASCIA 1", AK58 &gt;15%), "contributo Fascia 1", IF(AI58="FASCIA 2", AK58&gt;20%), "contributo Fascia 2", IF(AI58="ISEE non ammissibile",AJ58&gt;=0), "ISEE non ammissibile")</f>
        <v>#N/A</v>
      </c>
      <c r="AM58" s="51" t="e">
        <f t="shared" si="10"/>
        <v>#N/A</v>
      </c>
      <c r="AN58" s="51" t="e">
        <f t="shared" si="11"/>
        <v>#N/A</v>
      </c>
      <c r="AO58" s="21">
        <v>0</v>
      </c>
      <c r="AP58" s="2">
        <v>0</v>
      </c>
      <c r="AQ58" s="55">
        <f t="shared" si="12"/>
        <v>0</v>
      </c>
      <c r="AR58" s="56" t="e" cm="1">
        <f t="array" ref="AR58">_xlfn.IFS(AND(AL58="contributo Fascia 1",(AM58*AP58)&gt;=2000), 2000, IF(AL58="contributo Fascia 2",(AM58*AP58)&gt;=1500), 1500, IF(AL58="contributo Fascia 1",(AM58*AP58)&lt;2000),(AM58*AP58), IF(AL58="contributo Fascia 2",(AM58*AP58)&lt;1500),(AM58*AP58), IF(AL58="ISEE non ammissibile",(AM58*AP58)=0),0, IF(AL58="alloggio non assegnabile", (AM58*AP58)=0),0, IF(AL58="contributo non applicabile",(AM58*AP58)=0),0)</f>
        <v>#N/A</v>
      </c>
      <c r="AS58" s="78" t="e" cm="1">
        <f t="array" ref="AS58">_xlfn.IFS(AND(AL58="contributo Fascia 1",(AO58*AP58)&gt;2000), 2000-AR58, IF(AL58="contributo Fascia 2",(AO58*AP58)&gt;1500), 1500-AR58, IF(AL58="contributo Fascia 1",(AO58*AP58)&lt;2000),2000-(AO58*AP58), IF(AL58="contributo Fascia 2",(AO58*AP58)&lt;1500),1500-(AO58*AP58), IF(AL58="ISEE non ammissibile",(AO58*AP58)=0),0, IF(AL58="alloggio non assegnabile", (AO58*AP58)=0),0, IF(AL58="contributo non applicabile",(AO58*AP58)=0),0)</f>
        <v>#N/A</v>
      </c>
      <c r="AT58" s="80">
        <v>0</v>
      </c>
      <c r="AU58" s="53" t="e" cm="1">
        <f t="array" ref="AU58">_xlfn.IFS(AND(AT58&gt;9360, AT58&lt;=20000), "FASCIA 1",IF(AT58&gt;20000, AT58&lt;=35000), "FASCIA 2")</f>
        <v>#N/A</v>
      </c>
      <c r="AV58" s="5">
        <v>0</v>
      </c>
      <c r="AW58" s="54" t="str">
        <f t="shared" si="13"/>
        <v>ND</v>
      </c>
      <c r="AX58" s="62" t="e" cm="1">
        <f t="array" ref="AX58">_xlfn.IFS(IF(AU58="FASCIA 1", AW58&lt;=15%), "contributo non applicabile", IF(AU58="FASCIA 2", AW58&lt;=20%), "contributo non applicabile", IF(AU58="FASCIA 1", AW58 &gt;15%), "contributo Fascia 1", IF(AU58="FASCIA 2", AW58&gt;20%), "contributo Fascia 2", IF(AU58="ISEE non ammissibile",AV58&gt;=0), "ISEE non ammissibile")</f>
        <v>#N/A</v>
      </c>
      <c r="AY58" s="63" t="e">
        <f t="shared" si="14"/>
        <v>#N/A</v>
      </c>
      <c r="AZ58" s="51" t="e">
        <f t="shared" si="15"/>
        <v>#N/A</v>
      </c>
      <c r="BA58" s="21">
        <v>0</v>
      </c>
      <c r="BB58" s="2">
        <v>0</v>
      </c>
      <c r="BC58" s="55">
        <f t="shared" si="16"/>
        <v>0</v>
      </c>
      <c r="BD58" s="56" t="e" cm="1">
        <f t="array" ref="BD58">_xlfn.IFS(AND(AX58="contributo Fascia 1",(AY58*BB58)&gt;=2000), 2000, IF(AX58="contributo Fascia 2",(AY58*BB58)&gt;=1500), 1500, IF(AX58="contributo Fascia 1",(AY58*BB58)&lt;2000),(AY58*BB58), IF(AX58="contributo Fascia 2",(AY58*BB58)&lt;1500),(AY58*BB58), IF(AX58="ISEE non ammissibile",(AY58*BB58)=0),0, IF(AX58="alloggio non assegnabile", (AY58*BB58)=0),0, IF(AX58="contributo non applicabile",(AY58*BB58)=0),0)</f>
        <v>#N/A</v>
      </c>
      <c r="BE58" s="78" t="e" cm="1">
        <f t="array" ref="BE58">_xlfn.IFS(AND(AX58="contributo Fascia 1",(BA58*BB58)&gt;2000), 2000-BD58, IF(AX58="contributo Fascia 2",(BA58*BB58)&gt;1500), 1500-BD58, IF(AX58="contributo Fascia 1",(BA58*BB58)&lt;2000),2000-(BA58*BB58), IF(AX58="contributo Fascia 2",(BA58*BB58)&lt;1500),1500-(BA58*BB58), IF(AX58="ISEE non ammissibile",(BA58*BB58)=0),0, IF(AX58="alloggio non assegnabile", (BA58*BB58)=0),0, IF(AX58="contributo non applicabile",(BA58*BB58)=0),0)</f>
        <v>#N/A</v>
      </c>
      <c r="BF58" s="81">
        <v>0</v>
      </c>
      <c r="BG58" s="53" t="e" cm="1">
        <f t="array" ref="BG58">_xlfn.IFS(AND(BF58&gt;9360, BF58&lt;=20000), "FASCIA 1",IF(BF58&gt;20000, BF58&lt;=35000), "FASCIA 2")</f>
        <v>#N/A</v>
      </c>
      <c r="BH58" s="5">
        <v>0</v>
      </c>
      <c r="BI58" s="54" t="str">
        <f t="shared" si="17"/>
        <v>ND</v>
      </c>
      <c r="BJ58" s="62" t="e" cm="1">
        <f t="array" ref="BJ58">_xlfn.IFS(IF(BG58="FASCIA 1", BI58&lt;=15%), "contributo non applicabile", IF(BG58="FASCIA 2", BI58&lt;=20%), "contributo non applicabile", IF(BG58="FASCIA 1", BI58 &gt;15%), "contributo Fascia 1", IF(BG58="FASCIA 2", BI58&gt;20%), "contributo Fascia 2", IF(BG58="ISEE non ammissibile",BH58&gt;=0), "ISEE non ammissibile")</f>
        <v>#N/A</v>
      </c>
      <c r="BK58" s="63" t="e">
        <f t="shared" si="18"/>
        <v>#N/A</v>
      </c>
      <c r="BL58" s="51" t="e">
        <f t="shared" si="19"/>
        <v>#N/A</v>
      </c>
      <c r="BM58" s="21">
        <v>0</v>
      </c>
      <c r="BN58" s="2">
        <v>0</v>
      </c>
      <c r="BO58" s="55">
        <f t="shared" si="20"/>
        <v>0</v>
      </c>
      <c r="BP58" s="56" t="e" cm="1">
        <f t="array" ref="BP58">_xlfn.IFS(AND(BJ58="contributo Fascia 1",(BK58*BN58)&gt;=2000), 2000, IF(BJ58="contributo Fascia 2",(BK58*BN58)&gt;=1500), 1500, IF(BJ58="contributo Fascia 1",(BK58*BN58)&lt;2000),(BK58*BN58), IF(BJ58="contributo Fascia 2",(BK58*BN58)&lt;1500),(BK58*BN58), IF(BJ58="ISEE non ammissibile",(BK58*BN58)=0),0, IF(BJ58="alloggio non assegnabile", (BK58*BN58)=0),0, IF(BJ58="contributo non applicabile",(BK58*BN58)=0),0)</f>
        <v>#N/A</v>
      </c>
      <c r="BQ58" s="78" t="e" cm="1">
        <f t="array" ref="BQ58">_xlfn.IFS(AND(BJ58="contributo Fascia 1",(BM58*BN58)&gt;2000), 2000-BP58, IF(BJ58="contributo Fascia 2",(BM58*BN58)&gt;1500), 1500-BP58, IF(BJ58="contributo Fascia 1",(BM58*BN58)&lt;2000),2000-(BM58*BN58), IF(BJ58="contributo Fascia 2",(BM58*BN58)&lt;1500),1500-(BM58*BN58), IF(BJ58="ISEE non ammissibile",(BM58*BN58)=0),0, IF(BJ58="alloggio non assegnabile", (BM58*BN58)=0),0, IF(BJ58="contributo non applicabile",(BM58*BN58)=0),0)</f>
        <v>#N/A</v>
      </c>
      <c r="BR58" s="80">
        <v>0</v>
      </c>
      <c r="BS58" s="53" t="e" cm="1">
        <f t="array" ref="BS58">_xlfn.IFS(AND(BR58&gt;9360, BR58&lt;=20000), "FASCIA 1",IF(BR58&gt;20000, BR58&lt;=35000), "FASCIA 2")</f>
        <v>#N/A</v>
      </c>
      <c r="BT58" s="5">
        <v>0</v>
      </c>
      <c r="BU58" s="54" t="str">
        <f t="shared" si="21"/>
        <v>ND</v>
      </c>
      <c r="BV58" s="62" t="e" cm="1">
        <f t="array" ref="BV58">_xlfn.IFS(IF(BS58="FASCIA 1", BU58&lt;=15%), "contributo non applicabile", IF(BS58="FASCIA 2", BU58&lt;=20%), "contributo non applicabile", IF(BS58="FASCIA 1", BU58 &gt;15%), "contributo Fascia 1", IF(BS58="FASCIA 2", BU58&gt;20%), "contributo Fascia 2", IF(BS58="ISEE non ammissibile",BT58&gt;=0), "ISEE non ammissibile")</f>
        <v>#N/A</v>
      </c>
      <c r="BW58" s="63" t="e">
        <f t="shared" si="22"/>
        <v>#N/A</v>
      </c>
      <c r="BX58" s="51" t="e">
        <f t="shared" si="23"/>
        <v>#N/A</v>
      </c>
      <c r="BY58" s="21">
        <v>0</v>
      </c>
      <c r="BZ58" s="2">
        <v>0</v>
      </c>
      <c r="CA58" s="55">
        <f t="shared" si="24"/>
        <v>0</v>
      </c>
      <c r="CB58" s="56" t="e" cm="1">
        <f t="array" ref="CB58">_xlfn.IFS(AND(BV58="contributo Fascia 1",(BW58*BZ58)&gt;=2000), 2000, IF(BV58="contributo Fascia 2",(BW58*BZ58)&gt;=1500), 1500, IF(BV58="contributo Fascia 1",(BW58*BZ58)&lt;2000),(BW58*BZ58), IF(BV58="contributo Fascia 2",(BW58*BZ58)&lt;1500),(BW58*BZ58), IF(BV58="ISEE non ammissibile",(BW58*BZ58)=0),0, IF(BV58="alloggio non assegnabile", (BW58*BZ58)=0),0, IF(BV58="contributo non applicabile",(BW58*BZ58)=0),0)</f>
        <v>#N/A</v>
      </c>
      <c r="CC58" s="78" t="e" cm="1">
        <f t="array" ref="CC58">_xlfn.IFS(AND(BV58="contributo Fascia 1",(BY58*BZ58)&gt;2000), 2000-CB58, IF(BV58="contributo Fascia 2",(BY58*BZ58)&gt;1500), 1500-CB58, IF(BV58="contributo Fascia 1",(BY58*BZ58)&lt;2000),2000-(BY58*BZ58), IF(BV58="contributo Fascia 2",(BY58*BZ58)&lt;1500),1500-(BY58*BZ58), IF(BV58="ISEE non ammissibile",(BY58*BZ58)=0),0, IF(BV58="alloggio non assegnabile", (BY58*BZ58)=0),0, IF(BV58="contributo non applicabile",(BY58*BZ58)=0),0)</f>
        <v>#N/A</v>
      </c>
      <c r="CD58" s="81">
        <v>0</v>
      </c>
      <c r="CE58" s="53" t="e" cm="1">
        <f t="array" ref="CE58">_xlfn.IFS(AND(CD58&gt;9360, CD58&lt;=20000), "FASCIA 1",IF(CD58&gt;20000, CD58&lt;=35000), "FASCIA 2")</f>
        <v>#N/A</v>
      </c>
      <c r="CF58" s="5">
        <v>0</v>
      </c>
      <c r="CG58" s="54" t="str">
        <f t="shared" si="25"/>
        <v>ND</v>
      </c>
      <c r="CH58" s="62" t="e" cm="1">
        <f t="array" ref="CH58">_xlfn.IFS(IF(CE58="FASCIA 1", CG58&lt;=15%), "contributo non applicabile", IF(CE58="FASCIA 2", CG58&lt;=20%), "contributo non applicabile", IF(CE58="FASCIA 1", CG58 &gt;15%), "contributo Fascia 1", IF(CE58="FASCIA 2", CG58&gt;20%), "contributo Fascia 2", IF(CE58="ISEE non ammissibile",CF58&gt;=0), "ISEE non ammissibile")</f>
        <v>#N/A</v>
      </c>
      <c r="CI58" s="63" t="e">
        <f t="shared" si="26"/>
        <v>#N/A</v>
      </c>
      <c r="CJ58" s="51" t="e">
        <f t="shared" si="27"/>
        <v>#N/A</v>
      </c>
      <c r="CK58" s="21">
        <v>0</v>
      </c>
      <c r="CL58" s="2">
        <v>0</v>
      </c>
      <c r="CM58" s="55">
        <f t="shared" si="28"/>
        <v>0</v>
      </c>
      <c r="CN58" s="56" t="e" cm="1">
        <f t="array" ref="CN58">_xlfn.IFS(AND(CH58="contributo Fascia 1",(CI58*CL58)&gt;=2000), 2000, IF(CH58="contributo Fascia 2",(CI58*CL58)&gt;=1500), 1500, IF(CH58="contributo Fascia 1",(CI58*CL58)&lt;2000),(CI58*CL58), IF(CH58="contributo Fascia 2",(CI58*CL58)&lt;1500),(CI58*CL58), IF(CH58="ISEE non ammissibile",(CI58*CL58)=0),0, IF(CH58="alloggio non assegnabile", (CI58*CL58)=0),0, IF(CH58="contributo non applicabile",(CI58*CL58)=0),0)</f>
        <v>#N/A</v>
      </c>
      <c r="CO58" s="78" t="e" cm="1">
        <f t="array" ref="CO58">_xlfn.IFS(AND(CH58="contributo Fascia 1",(CK58*CL58)&gt;2000), 2000-CN58, IF(CH58="contributo Fascia 2",(CK58*CL58)&gt;1500), 1500-CN58, IF(CH58="contributo Fascia 1",(CK58*CL58)&lt;2000),2000-(CK58*CL58), IF(CH58="contributo Fascia 2",(CK58*CL58)&lt;1500),1500-(CK58*CL58), IF(CH58="ISEE non ammissibile",(CK58*CL58)=0),0, IF(CH58="alloggio non assegnabile", (CK58*CL58)=0),0, IF(CH58="contributo non applicabile",(CK58*CL58)=0),0)</f>
        <v>#N/A</v>
      </c>
    </row>
    <row r="59" spans="1:93" x14ac:dyDescent="0.25">
      <c r="A59" s="65"/>
      <c r="B59" s="20">
        <v>0</v>
      </c>
      <c r="C59" s="92">
        <f t="shared" si="0"/>
        <v>0</v>
      </c>
      <c r="D59" s="2"/>
      <c r="E59" s="2"/>
      <c r="F59" s="2"/>
      <c r="G59" s="2"/>
      <c r="H59" s="2"/>
      <c r="I59" s="74"/>
      <c r="J59" s="77">
        <v>0</v>
      </c>
      <c r="K59" s="53" t="str" cm="1">
        <f t="array" ref="K59">_xlfn.IFS(AND(J59&gt;9360, J59&lt;=20000), "FASCIA 1",IF(J59&gt;20000, J59&lt;=35000), "FASCIA 2", OR(J59&lt;=9360, J59&gt;35000), "ISEE non ammissibile")</f>
        <v>ISEE non ammissibile</v>
      </c>
      <c r="L59" s="5">
        <v>0</v>
      </c>
      <c r="M59" s="54" t="str">
        <f t="shared" si="1"/>
        <v>ND</v>
      </c>
      <c r="N59" s="62" t="str" cm="1">
        <f t="array" ref="N59">_xlfn.IFS(AND(K59="FASCIA 1",M59&gt;30%), "alloggio non assegnabile", IF(K59="FASCIA 2",M59&gt;40%), "alloggio non assegnabile", IF(K59="FASCIA 1", M59&lt;=15%), "contributo non applicabile", IF(K59="FASCIA 2", M59&lt;=20%), "contributo non applicabile", IF(K59="FASCIA 1", M59 &gt;15%), "contributo Fascia 1", IF(K59="FASCIA 2", M59&gt;20%), "contributo Fascia 2", IF(K59="ISEE non ammissibile",L59&gt;=0), "ISEE non ammissibile")</f>
        <v>ISEE non ammissibile</v>
      </c>
      <c r="O59" s="63">
        <f t="shared" si="2"/>
        <v>0</v>
      </c>
      <c r="P59" s="51" t="str">
        <f t="shared" si="3"/>
        <v>verificato</v>
      </c>
      <c r="Q59" s="21">
        <v>0</v>
      </c>
      <c r="R59" s="2">
        <v>0</v>
      </c>
      <c r="S59" s="55">
        <f t="shared" si="4"/>
        <v>0</v>
      </c>
      <c r="T59" s="56" cm="1">
        <f t="array" ref="T59">_xlfn.IFS(AND(N59="contributo Fascia 1",(O59*R59)&gt;=2000), 2000, IF(N59="contributo Fascia 2",(O59*R59)&gt;=1500), 1500, IF(N59="contributo Fascia 1",(O59*R59)&lt;2000),(O59*R59), IF(N59="contributo Fascia 2",(O59*R59)&lt;1500),(O59*R59), IF(N59="ISEE non ammissibile",(O59*R59)=0),0, IF(N59="alloggio non assegnabile", (O59*R59)=0),0, IF(N59="contributo non applicabile",(O59*R59)=0),0)</f>
        <v>0</v>
      </c>
      <c r="U59" s="78" cm="1">
        <f t="array" ref="U59">_xlfn.IFS(AND(N59="contributo Fascia 1",(Q59*R59)&gt;2000), 2000-T59, IF(N59="contributo Fascia 2",(Q59*R59)&gt;1500), 1500-T59, IF(N59="contributo Fascia 1",(Q59*R59)&lt;2000),2000-(Q59*R59), IF(N59="contributo Fascia 2",(Q59*R59)&lt;1500),1500-(Q59*R59), IF(N59="ISEE non ammissibile",(Q59*R59)=0),0, IF(N59="alloggio non assegnabile", (Q59*R59)=0),0, IF(N59="contributo non applicabile",(Q59*R59)=0),0)</f>
        <v>0</v>
      </c>
      <c r="V59" s="77">
        <v>0</v>
      </c>
      <c r="W59" s="53" t="e" cm="1">
        <f t="array" ref="W59">_xlfn.IFS(AND(V59&gt;9360, V59&lt;=20000), "FASCIA 1",IF(V59&gt;20000, V59&lt;=35000), "FASCIA 2")</f>
        <v>#N/A</v>
      </c>
      <c r="X59" s="5">
        <v>0</v>
      </c>
      <c r="Y59" s="54" t="str">
        <f t="shared" si="5"/>
        <v>ND</v>
      </c>
      <c r="Z59" s="62" t="e" cm="1">
        <f t="array" ref="Z59">_xlfn.IFS(IF(W59="FASCIA 1", Y59&lt;=15%), "contributo non applicabile", IF(W59="FASCIA 2", Y59&lt;=20%), "contributo non applicabile", IF(W59="FASCIA 1", Y59 &gt;15%), "contributo Fascia 1", IF(W59="FASCIA 2", Y59&gt;20%), "contributo Fascia 2", IF(W59="ISEE non ammissibile",X59&gt;=0), "ISEE non ammissibile")</f>
        <v>#N/A</v>
      </c>
      <c r="AA59" s="63" t="e">
        <f t="shared" si="6"/>
        <v>#N/A</v>
      </c>
      <c r="AB59" s="51" t="e">
        <f t="shared" si="7"/>
        <v>#N/A</v>
      </c>
      <c r="AC59" s="21">
        <v>0</v>
      </c>
      <c r="AD59" s="2">
        <v>0</v>
      </c>
      <c r="AE59" s="55">
        <f t="shared" si="8"/>
        <v>0</v>
      </c>
      <c r="AF59" s="56" t="e" cm="1">
        <f t="array" ref="AF59">_xlfn.IFS(AND(Z59="contributo Fascia 1",(AA59*AD59)&gt;=2000), 2000, IF(Z59="contributo Fascia 2",(AA59*AD59)&gt;=1500), 1500, IF(Z59="contributo Fascia 1",(AA59*AD59)&lt;2000),(AA59*AD59), IF(Z59="contributo Fascia 2",(AA59*AD59)&lt;1500),(AA59*AD59), IF(Z59="ISEE non ammissibile",(AA59*AD59)=0),0, IF(Z59="alloggio non assegnabile", (AA59*AD59)=0),0, IF(Z59="contributo non applicabile",(AA59*AD59)=0),0)</f>
        <v>#N/A</v>
      </c>
      <c r="AG59" s="78" t="e" cm="1">
        <f t="array" ref="AG59">_xlfn.IFS(AND(Z59="contributo Fascia 1",(AC59*AD59)&gt;2000), 2000-AF59, IF(Z59="contributo Fascia 2",(AC59*AD59)&gt;1500), 1500-AF59, IF(Z59="contributo Fascia 1",(AC59*AD59)&lt;2000),2000-(AC59*AD59), IF(Z59="contributo Fascia 2",(AC59*AD59)&lt;1500),1500-(AC59*AD59), IF(Z59="ISEE non ammissibile",(AC59*AD59)=0),0, IF(Z59="alloggio non assegnabile", (AC59*AD59)=0),0, IF(Z59="contributo non applicabile",(AC59*AD59)=0),0)</f>
        <v>#N/A</v>
      </c>
      <c r="AH59" s="75">
        <v>0</v>
      </c>
      <c r="AI59" s="53" t="e" cm="1">
        <f t="array" ref="AI59">_xlfn.IFS(AND(AH59&gt;9360, AH59&lt;=20000), "FASCIA 1",IF(AH59&gt;20000, AH59&lt;=35000), "FASCIA 2")</f>
        <v>#N/A</v>
      </c>
      <c r="AJ59" s="5">
        <v>0</v>
      </c>
      <c r="AK59" s="54" t="str">
        <f t="shared" si="9"/>
        <v>ND</v>
      </c>
      <c r="AL59" s="62" t="e" cm="1">
        <f t="array" ref="AL59">_xlfn.IFS(IF(AI59="FASCIA 1", AK59&lt;=15%), "contributo non applicabile", IF(AI59="FASCIA 2", AK59&lt;=20%), "contributo non applicabile", IF(AI59="FASCIA 1", AK59 &gt;15%), "contributo Fascia 1", IF(AI59="FASCIA 2", AK59&gt;20%), "contributo Fascia 2", IF(AI59="ISEE non ammissibile",AJ59&gt;=0), "ISEE non ammissibile")</f>
        <v>#N/A</v>
      </c>
      <c r="AM59" s="51" t="e">
        <f t="shared" si="10"/>
        <v>#N/A</v>
      </c>
      <c r="AN59" s="51" t="e">
        <f t="shared" si="11"/>
        <v>#N/A</v>
      </c>
      <c r="AO59" s="21">
        <v>0</v>
      </c>
      <c r="AP59" s="2">
        <v>0</v>
      </c>
      <c r="AQ59" s="55">
        <f t="shared" si="12"/>
        <v>0</v>
      </c>
      <c r="AR59" s="56" t="e" cm="1">
        <f t="array" ref="AR59">_xlfn.IFS(AND(AL59="contributo Fascia 1",(AM59*AP59)&gt;=2000), 2000, IF(AL59="contributo Fascia 2",(AM59*AP59)&gt;=1500), 1500, IF(AL59="contributo Fascia 1",(AM59*AP59)&lt;2000),(AM59*AP59), IF(AL59="contributo Fascia 2",(AM59*AP59)&lt;1500),(AM59*AP59), IF(AL59="ISEE non ammissibile",(AM59*AP59)=0),0, IF(AL59="alloggio non assegnabile", (AM59*AP59)=0),0, IF(AL59="contributo non applicabile",(AM59*AP59)=0),0)</f>
        <v>#N/A</v>
      </c>
      <c r="AS59" s="78" t="e" cm="1">
        <f t="array" ref="AS59">_xlfn.IFS(AND(AL59="contributo Fascia 1",(AO59*AP59)&gt;2000), 2000-AR59, IF(AL59="contributo Fascia 2",(AO59*AP59)&gt;1500), 1500-AR59, IF(AL59="contributo Fascia 1",(AO59*AP59)&lt;2000),2000-(AO59*AP59), IF(AL59="contributo Fascia 2",(AO59*AP59)&lt;1500),1500-(AO59*AP59), IF(AL59="ISEE non ammissibile",(AO59*AP59)=0),0, IF(AL59="alloggio non assegnabile", (AO59*AP59)=0),0, IF(AL59="contributo non applicabile",(AO59*AP59)=0),0)</f>
        <v>#N/A</v>
      </c>
      <c r="AT59" s="77">
        <v>0</v>
      </c>
      <c r="AU59" s="53" t="e" cm="1">
        <f t="array" ref="AU59">_xlfn.IFS(AND(AT59&gt;9360, AT59&lt;=20000), "FASCIA 1",IF(AT59&gt;20000, AT59&lt;=35000), "FASCIA 2")</f>
        <v>#N/A</v>
      </c>
      <c r="AV59" s="5">
        <v>0</v>
      </c>
      <c r="AW59" s="54" t="str">
        <f t="shared" si="13"/>
        <v>ND</v>
      </c>
      <c r="AX59" s="62" t="e" cm="1">
        <f t="array" ref="AX59">_xlfn.IFS(IF(AU59="FASCIA 1", AW59&lt;=15%), "contributo non applicabile", IF(AU59="FASCIA 2", AW59&lt;=20%), "contributo non applicabile", IF(AU59="FASCIA 1", AW59 &gt;15%), "contributo Fascia 1", IF(AU59="FASCIA 2", AW59&gt;20%), "contributo Fascia 2", IF(AU59="ISEE non ammissibile",AV59&gt;=0), "ISEE non ammissibile")</f>
        <v>#N/A</v>
      </c>
      <c r="AY59" s="63" t="e">
        <f t="shared" si="14"/>
        <v>#N/A</v>
      </c>
      <c r="AZ59" s="51" t="e">
        <f t="shared" si="15"/>
        <v>#N/A</v>
      </c>
      <c r="BA59" s="21">
        <v>0</v>
      </c>
      <c r="BB59" s="2">
        <v>0</v>
      </c>
      <c r="BC59" s="55">
        <f t="shared" si="16"/>
        <v>0</v>
      </c>
      <c r="BD59" s="56" t="e" cm="1">
        <f t="array" ref="BD59">_xlfn.IFS(AND(AX59="contributo Fascia 1",(AY59*BB59)&gt;=2000), 2000, IF(AX59="contributo Fascia 2",(AY59*BB59)&gt;=1500), 1500, IF(AX59="contributo Fascia 1",(AY59*BB59)&lt;2000),(AY59*BB59), IF(AX59="contributo Fascia 2",(AY59*BB59)&lt;1500),(AY59*BB59), IF(AX59="ISEE non ammissibile",(AY59*BB59)=0),0, IF(AX59="alloggio non assegnabile", (AY59*BB59)=0),0, IF(AX59="contributo non applicabile",(AY59*BB59)=0),0)</f>
        <v>#N/A</v>
      </c>
      <c r="BE59" s="78" t="e" cm="1">
        <f t="array" ref="BE59">_xlfn.IFS(AND(AX59="contributo Fascia 1",(BA59*BB59)&gt;2000), 2000-BD59, IF(AX59="contributo Fascia 2",(BA59*BB59)&gt;1500), 1500-BD59, IF(AX59="contributo Fascia 1",(BA59*BB59)&lt;2000),2000-(BA59*BB59), IF(AX59="contributo Fascia 2",(BA59*BB59)&lt;1500),1500-(BA59*BB59), IF(AX59="ISEE non ammissibile",(BA59*BB59)=0),0, IF(AX59="alloggio non assegnabile", (BA59*BB59)=0),0, IF(AX59="contributo non applicabile",(BA59*BB59)=0),0)</f>
        <v>#N/A</v>
      </c>
      <c r="BF59" s="75">
        <v>0</v>
      </c>
      <c r="BG59" s="53" t="e" cm="1">
        <f t="array" ref="BG59">_xlfn.IFS(AND(BF59&gt;9360, BF59&lt;=20000), "FASCIA 1",IF(BF59&gt;20000, BF59&lt;=35000), "FASCIA 2")</f>
        <v>#N/A</v>
      </c>
      <c r="BH59" s="5">
        <v>0</v>
      </c>
      <c r="BI59" s="54" t="str">
        <f t="shared" si="17"/>
        <v>ND</v>
      </c>
      <c r="BJ59" s="62" t="e" cm="1">
        <f t="array" ref="BJ59">_xlfn.IFS(IF(BG59="FASCIA 1", BI59&lt;=15%), "contributo non applicabile", IF(BG59="FASCIA 2", BI59&lt;=20%), "contributo non applicabile", IF(BG59="FASCIA 1", BI59 &gt;15%), "contributo Fascia 1", IF(BG59="FASCIA 2", BI59&gt;20%), "contributo Fascia 2", IF(BG59="ISEE non ammissibile",BH59&gt;=0), "ISEE non ammissibile")</f>
        <v>#N/A</v>
      </c>
      <c r="BK59" s="63" t="e">
        <f t="shared" si="18"/>
        <v>#N/A</v>
      </c>
      <c r="BL59" s="51" t="e">
        <f t="shared" si="19"/>
        <v>#N/A</v>
      </c>
      <c r="BM59" s="21">
        <v>0</v>
      </c>
      <c r="BN59" s="2">
        <v>0</v>
      </c>
      <c r="BO59" s="55">
        <f t="shared" si="20"/>
        <v>0</v>
      </c>
      <c r="BP59" s="56" t="e" cm="1">
        <f t="array" ref="BP59">_xlfn.IFS(AND(BJ59="contributo Fascia 1",(BK59*BN59)&gt;=2000), 2000, IF(BJ59="contributo Fascia 2",(BK59*BN59)&gt;=1500), 1500, IF(BJ59="contributo Fascia 1",(BK59*BN59)&lt;2000),(BK59*BN59), IF(BJ59="contributo Fascia 2",(BK59*BN59)&lt;1500),(BK59*BN59), IF(BJ59="ISEE non ammissibile",(BK59*BN59)=0),0, IF(BJ59="alloggio non assegnabile", (BK59*BN59)=0),0, IF(BJ59="contributo non applicabile",(BK59*BN59)=0),0)</f>
        <v>#N/A</v>
      </c>
      <c r="BQ59" s="78" t="e" cm="1">
        <f t="array" ref="BQ59">_xlfn.IFS(AND(BJ59="contributo Fascia 1",(BM59*BN59)&gt;2000), 2000-BP59, IF(BJ59="contributo Fascia 2",(BM59*BN59)&gt;1500), 1500-BP59, IF(BJ59="contributo Fascia 1",(BM59*BN59)&lt;2000),2000-(BM59*BN59), IF(BJ59="contributo Fascia 2",(BM59*BN59)&lt;1500),1500-(BM59*BN59), IF(BJ59="ISEE non ammissibile",(BM59*BN59)=0),0, IF(BJ59="alloggio non assegnabile", (BM59*BN59)=0),0, IF(BJ59="contributo non applicabile",(BM59*BN59)=0),0)</f>
        <v>#N/A</v>
      </c>
      <c r="BR59" s="77">
        <v>0</v>
      </c>
      <c r="BS59" s="53" t="e" cm="1">
        <f t="array" ref="BS59">_xlfn.IFS(AND(BR59&gt;9360, BR59&lt;=20000), "FASCIA 1",IF(BR59&gt;20000, BR59&lt;=35000), "FASCIA 2")</f>
        <v>#N/A</v>
      </c>
      <c r="BT59" s="5">
        <v>0</v>
      </c>
      <c r="BU59" s="54" t="str">
        <f t="shared" si="21"/>
        <v>ND</v>
      </c>
      <c r="BV59" s="62" t="e" cm="1">
        <f t="array" ref="BV59">_xlfn.IFS(IF(BS59="FASCIA 1", BU59&lt;=15%), "contributo non applicabile", IF(BS59="FASCIA 2", BU59&lt;=20%), "contributo non applicabile", IF(BS59="FASCIA 1", BU59 &gt;15%), "contributo Fascia 1", IF(BS59="FASCIA 2", BU59&gt;20%), "contributo Fascia 2", IF(BS59="ISEE non ammissibile",BT59&gt;=0), "ISEE non ammissibile")</f>
        <v>#N/A</v>
      </c>
      <c r="BW59" s="63" t="e">
        <f t="shared" si="22"/>
        <v>#N/A</v>
      </c>
      <c r="BX59" s="51" t="e">
        <f t="shared" si="23"/>
        <v>#N/A</v>
      </c>
      <c r="BY59" s="21">
        <v>0</v>
      </c>
      <c r="BZ59" s="2">
        <v>0</v>
      </c>
      <c r="CA59" s="55">
        <f t="shared" si="24"/>
        <v>0</v>
      </c>
      <c r="CB59" s="56" t="e" cm="1">
        <f t="array" ref="CB59">_xlfn.IFS(AND(BV59="contributo Fascia 1",(BW59*BZ59)&gt;=2000), 2000, IF(BV59="contributo Fascia 2",(BW59*BZ59)&gt;=1500), 1500, IF(BV59="contributo Fascia 1",(BW59*BZ59)&lt;2000),(BW59*BZ59), IF(BV59="contributo Fascia 2",(BW59*BZ59)&lt;1500),(BW59*BZ59), IF(BV59="ISEE non ammissibile",(BW59*BZ59)=0),0, IF(BV59="alloggio non assegnabile", (BW59*BZ59)=0),0, IF(BV59="contributo non applicabile",(BW59*BZ59)=0),0)</f>
        <v>#N/A</v>
      </c>
      <c r="CC59" s="78" t="e" cm="1">
        <f t="array" ref="CC59">_xlfn.IFS(AND(BV59="contributo Fascia 1",(BY59*BZ59)&gt;2000), 2000-CB59, IF(BV59="contributo Fascia 2",(BY59*BZ59)&gt;1500), 1500-CB59, IF(BV59="contributo Fascia 1",(BY59*BZ59)&lt;2000),2000-(BY59*BZ59), IF(BV59="contributo Fascia 2",(BY59*BZ59)&lt;1500),1500-(BY59*BZ59), IF(BV59="ISEE non ammissibile",(BY59*BZ59)=0),0, IF(BV59="alloggio non assegnabile", (BY59*BZ59)=0),0, IF(BV59="contributo non applicabile",(BY59*BZ59)=0),0)</f>
        <v>#N/A</v>
      </c>
      <c r="CD59" s="75">
        <v>0</v>
      </c>
      <c r="CE59" s="53" t="e" cm="1">
        <f t="array" ref="CE59">_xlfn.IFS(AND(CD59&gt;9360, CD59&lt;=20000), "FASCIA 1",IF(CD59&gt;20000, CD59&lt;=35000), "FASCIA 2")</f>
        <v>#N/A</v>
      </c>
      <c r="CF59" s="5">
        <v>0</v>
      </c>
      <c r="CG59" s="54" t="str">
        <f t="shared" si="25"/>
        <v>ND</v>
      </c>
      <c r="CH59" s="62" t="e" cm="1">
        <f t="array" ref="CH59">_xlfn.IFS(IF(CE59="FASCIA 1", CG59&lt;=15%), "contributo non applicabile", IF(CE59="FASCIA 2", CG59&lt;=20%), "contributo non applicabile", IF(CE59="FASCIA 1", CG59 &gt;15%), "contributo Fascia 1", IF(CE59="FASCIA 2", CG59&gt;20%), "contributo Fascia 2", IF(CE59="ISEE non ammissibile",CF59&gt;=0), "ISEE non ammissibile")</f>
        <v>#N/A</v>
      </c>
      <c r="CI59" s="63" t="e">
        <f t="shared" si="26"/>
        <v>#N/A</v>
      </c>
      <c r="CJ59" s="51" t="e">
        <f t="shared" si="27"/>
        <v>#N/A</v>
      </c>
      <c r="CK59" s="21">
        <v>0</v>
      </c>
      <c r="CL59" s="2">
        <v>0</v>
      </c>
      <c r="CM59" s="55">
        <f t="shared" si="28"/>
        <v>0</v>
      </c>
      <c r="CN59" s="56" t="e" cm="1">
        <f t="array" ref="CN59">_xlfn.IFS(AND(CH59="contributo Fascia 1",(CI59*CL59)&gt;=2000), 2000, IF(CH59="contributo Fascia 2",(CI59*CL59)&gt;=1500), 1500, IF(CH59="contributo Fascia 1",(CI59*CL59)&lt;2000),(CI59*CL59), IF(CH59="contributo Fascia 2",(CI59*CL59)&lt;1500),(CI59*CL59), IF(CH59="ISEE non ammissibile",(CI59*CL59)=0),0, IF(CH59="alloggio non assegnabile", (CI59*CL59)=0),0, IF(CH59="contributo non applicabile",(CI59*CL59)=0),0)</f>
        <v>#N/A</v>
      </c>
      <c r="CO59" s="78" t="e" cm="1">
        <f t="array" ref="CO59">_xlfn.IFS(AND(CH59="contributo Fascia 1",(CK59*CL59)&gt;2000), 2000-CN59, IF(CH59="contributo Fascia 2",(CK59*CL59)&gt;1500), 1500-CN59, IF(CH59="contributo Fascia 1",(CK59*CL59)&lt;2000),2000-(CK59*CL59), IF(CH59="contributo Fascia 2",(CK59*CL59)&lt;1500),1500-(CK59*CL59), IF(CH59="ISEE non ammissibile",(CK59*CL59)=0),0, IF(CH59="alloggio non assegnabile", (CK59*CL59)=0),0, IF(CH59="contributo non applicabile",(CK59*CL59)=0),0)</f>
        <v>#N/A</v>
      </c>
    </row>
    <row r="60" spans="1:93" x14ac:dyDescent="0.25">
      <c r="A60" s="65"/>
      <c r="B60" s="20">
        <v>0</v>
      </c>
      <c r="C60" s="92">
        <f t="shared" si="0"/>
        <v>0</v>
      </c>
      <c r="D60" s="2"/>
      <c r="E60" s="2"/>
      <c r="F60" s="2"/>
      <c r="G60" s="2"/>
      <c r="H60" s="2"/>
      <c r="I60" s="74"/>
      <c r="J60" s="77">
        <v>0</v>
      </c>
      <c r="K60" s="53" t="str" cm="1">
        <f t="array" ref="K60">_xlfn.IFS(AND(J60&gt;9360, J60&lt;=20000), "FASCIA 1",IF(J60&gt;20000, J60&lt;=35000), "FASCIA 2", OR(J60&lt;=9360, J60&gt;35000), "ISEE non ammissibile")</f>
        <v>ISEE non ammissibile</v>
      </c>
      <c r="L60" s="5">
        <v>0</v>
      </c>
      <c r="M60" s="54" t="str">
        <f t="shared" si="1"/>
        <v>ND</v>
      </c>
      <c r="N60" s="62" t="str" cm="1">
        <f t="array" ref="N60">_xlfn.IFS(AND(K60="FASCIA 1",M60&gt;30%), "alloggio non assegnabile", IF(K60="FASCIA 2",M60&gt;40%), "alloggio non assegnabile", IF(K60="FASCIA 1", M60&lt;=15%), "contributo non applicabile", IF(K60="FASCIA 2", M60&lt;=20%), "contributo non applicabile", IF(K60="FASCIA 1", M60 &gt;15%), "contributo Fascia 1", IF(K60="FASCIA 2", M60&gt;20%), "contributo Fascia 2", IF(K60="ISEE non ammissibile",L60&gt;=0), "ISEE non ammissibile")</f>
        <v>ISEE non ammissibile</v>
      </c>
      <c r="O60" s="63">
        <f t="shared" si="2"/>
        <v>0</v>
      </c>
      <c r="P60" s="51" t="str">
        <f t="shared" si="3"/>
        <v>verificato</v>
      </c>
      <c r="Q60" s="21">
        <v>0</v>
      </c>
      <c r="R60" s="2">
        <v>0</v>
      </c>
      <c r="S60" s="55">
        <f t="shared" si="4"/>
        <v>0</v>
      </c>
      <c r="T60" s="56" cm="1">
        <f t="array" ref="T60">_xlfn.IFS(AND(N60="contributo Fascia 1",(O60*R60)&gt;=2000), 2000, IF(N60="contributo Fascia 2",(O60*R60)&gt;=1500), 1500, IF(N60="contributo Fascia 1",(O60*R60)&lt;2000),(O60*R60), IF(N60="contributo Fascia 2",(O60*R60)&lt;1500),(O60*R60), IF(N60="ISEE non ammissibile",(O60*R60)=0),0, IF(N60="alloggio non assegnabile", (O60*R60)=0),0, IF(N60="contributo non applicabile",(O60*R60)=0),0)</f>
        <v>0</v>
      </c>
      <c r="U60" s="78" cm="1">
        <f t="array" ref="U60">_xlfn.IFS(AND(N60="contributo Fascia 1",(Q60*R60)&gt;2000), 2000-T60, IF(N60="contributo Fascia 2",(Q60*R60)&gt;1500), 1500-T60, IF(N60="contributo Fascia 1",(Q60*R60)&lt;2000),2000-(Q60*R60), IF(N60="contributo Fascia 2",(Q60*R60)&lt;1500),1500-(Q60*R60), IF(N60="ISEE non ammissibile",(Q60*R60)=0),0, IF(N60="alloggio non assegnabile", (Q60*R60)=0),0, IF(N60="contributo non applicabile",(Q60*R60)=0),0)</f>
        <v>0</v>
      </c>
      <c r="V60" s="77">
        <v>0</v>
      </c>
      <c r="W60" s="53" t="e" cm="1">
        <f t="array" ref="W60">_xlfn.IFS(AND(V60&gt;9360, V60&lt;=20000), "FASCIA 1",IF(V60&gt;20000, V60&lt;=35000), "FASCIA 2")</f>
        <v>#N/A</v>
      </c>
      <c r="X60" s="5">
        <v>0</v>
      </c>
      <c r="Y60" s="54" t="str">
        <f t="shared" si="5"/>
        <v>ND</v>
      </c>
      <c r="Z60" s="62" t="e" cm="1">
        <f t="array" ref="Z60">_xlfn.IFS(IF(W60="FASCIA 1", Y60&lt;=15%), "contributo non applicabile", IF(W60="FASCIA 2", Y60&lt;=20%), "contributo non applicabile", IF(W60="FASCIA 1", Y60 &gt;15%), "contributo Fascia 1", IF(W60="FASCIA 2", Y60&gt;20%), "contributo Fascia 2", IF(W60="ISEE non ammissibile",X60&gt;=0), "ISEE non ammissibile")</f>
        <v>#N/A</v>
      </c>
      <c r="AA60" s="63" t="e">
        <f t="shared" si="6"/>
        <v>#N/A</v>
      </c>
      <c r="AB60" s="51" t="e">
        <f t="shared" si="7"/>
        <v>#N/A</v>
      </c>
      <c r="AC60" s="21">
        <v>0</v>
      </c>
      <c r="AD60" s="2">
        <v>0</v>
      </c>
      <c r="AE60" s="55">
        <f t="shared" si="8"/>
        <v>0</v>
      </c>
      <c r="AF60" s="56" t="e" cm="1">
        <f t="array" ref="AF60">_xlfn.IFS(AND(Z60="contributo Fascia 1",(AA60*AD60)&gt;=2000), 2000, IF(Z60="contributo Fascia 2",(AA60*AD60)&gt;=1500), 1500, IF(Z60="contributo Fascia 1",(AA60*AD60)&lt;2000),(AA60*AD60), IF(Z60="contributo Fascia 2",(AA60*AD60)&lt;1500),(AA60*AD60), IF(Z60="ISEE non ammissibile",(AA60*AD60)=0),0, IF(Z60="alloggio non assegnabile", (AA60*AD60)=0),0, IF(Z60="contributo non applicabile",(AA60*AD60)=0),0)</f>
        <v>#N/A</v>
      </c>
      <c r="AG60" s="78" t="e" cm="1">
        <f t="array" ref="AG60">_xlfn.IFS(AND(Z60="contributo Fascia 1",(AC60*AD60)&gt;2000), 2000-AF60, IF(Z60="contributo Fascia 2",(AC60*AD60)&gt;1500), 1500-AF60, IF(Z60="contributo Fascia 1",(AC60*AD60)&lt;2000),2000-(AC60*AD60), IF(Z60="contributo Fascia 2",(AC60*AD60)&lt;1500),1500-(AC60*AD60), IF(Z60="ISEE non ammissibile",(AC60*AD60)=0),0, IF(Z60="alloggio non assegnabile", (AC60*AD60)=0),0, IF(Z60="contributo non applicabile",(AC60*AD60)=0),0)</f>
        <v>#N/A</v>
      </c>
      <c r="AH60" s="75">
        <v>0</v>
      </c>
      <c r="AI60" s="53" t="e" cm="1">
        <f t="array" ref="AI60">_xlfn.IFS(AND(AH60&gt;9360, AH60&lt;=20000), "FASCIA 1",IF(AH60&gt;20000, AH60&lt;=35000), "FASCIA 2")</f>
        <v>#N/A</v>
      </c>
      <c r="AJ60" s="5">
        <v>0</v>
      </c>
      <c r="AK60" s="54" t="str">
        <f t="shared" si="9"/>
        <v>ND</v>
      </c>
      <c r="AL60" s="62" t="e" cm="1">
        <f t="array" ref="AL60">_xlfn.IFS(IF(AI60="FASCIA 1", AK60&lt;=15%), "contributo non applicabile", IF(AI60="FASCIA 2", AK60&lt;=20%), "contributo non applicabile", IF(AI60="FASCIA 1", AK60 &gt;15%), "contributo Fascia 1", IF(AI60="FASCIA 2", AK60&gt;20%), "contributo Fascia 2", IF(AI60="ISEE non ammissibile",AJ60&gt;=0), "ISEE non ammissibile")</f>
        <v>#N/A</v>
      </c>
      <c r="AM60" s="51" t="e">
        <f t="shared" si="10"/>
        <v>#N/A</v>
      </c>
      <c r="AN60" s="51" t="e">
        <f t="shared" si="11"/>
        <v>#N/A</v>
      </c>
      <c r="AO60" s="21">
        <v>0</v>
      </c>
      <c r="AP60" s="2">
        <v>0</v>
      </c>
      <c r="AQ60" s="55">
        <f t="shared" si="12"/>
        <v>0</v>
      </c>
      <c r="AR60" s="56" t="e" cm="1">
        <f t="array" ref="AR60">_xlfn.IFS(AND(AL60="contributo Fascia 1",(AM60*AP60)&gt;=2000), 2000, IF(AL60="contributo Fascia 2",(AM60*AP60)&gt;=1500), 1500, IF(AL60="contributo Fascia 1",(AM60*AP60)&lt;2000),(AM60*AP60), IF(AL60="contributo Fascia 2",(AM60*AP60)&lt;1500),(AM60*AP60), IF(AL60="ISEE non ammissibile",(AM60*AP60)=0),0, IF(AL60="alloggio non assegnabile", (AM60*AP60)=0),0, IF(AL60="contributo non applicabile",(AM60*AP60)=0),0)</f>
        <v>#N/A</v>
      </c>
      <c r="AS60" s="78" t="e" cm="1">
        <f t="array" ref="AS60">_xlfn.IFS(AND(AL60="contributo Fascia 1",(AO60*AP60)&gt;2000), 2000-AR60, IF(AL60="contributo Fascia 2",(AO60*AP60)&gt;1500), 1500-AR60, IF(AL60="contributo Fascia 1",(AO60*AP60)&lt;2000),2000-(AO60*AP60), IF(AL60="contributo Fascia 2",(AO60*AP60)&lt;1500),1500-(AO60*AP60), IF(AL60="ISEE non ammissibile",(AO60*AP60)=0),0, IF(AL60="alloggio non assegnabile", (AO60*AP60)=0),0, IF(AL60="contributo non applicabile",(AO60*AP60)=0),0)</f>
        <v>#N/A</v>
      </c>
      <c r="AT60" s="77">
        <v>0</v>
      </c>
      <c r="AU60" s="53" t="e" cm="1">
        <f t="array" ref="AU60">_xlfn.IFS(AND(AT60&gt;9360, AT60&lt;=20000), "FASCIA 1",IF(AT60&gt;20000, AT60&lt;=35000), "FASCIA 2")</f>
        <v>#N/A</v>
      </c>
      <c r="AV60" s="5">
        <v>0</v>
      </c>
      <c r="AW60" s="54" t="str">
        <f t="shared" si="13"/>
        <v>ND</v>
      </c>
      <c r="AX60" s="62" t="e" cm="1">
        <f t="array" ref="AX60">_xlfn.IFS(IF(AU60="FASCIA 1", AW60&lt;=15%), "contributo non applicabile", IF(AU60="FASCIA 2", AW60&lt;=20%), "contributo non applicabile", IF(AU60="FASCIA 1", AW60 &gt;15%), "contributo Fascia 1", IF(AU60="FASCIA 2", AW60&gt;20%), "contributo Fascia 2", IF(AU60="ISEE non ammissibile",AV60&gt;=0), "ISEE non ammissibile")</f>
        <v>#N/A</v>
      </c>
      <c r="AY60" s="63" t="e">
        <f t="shared" si="14"/>
        <v>#N/A</v>
      </c>
      <c r="AZ60" s="51" t="e">
        <f t="shared" si="15"/>
        <v>#N/A</v>
      </c>
      <c r="BA60" s="21">
        <v>0</v>
      </c>
      <c r="BB60" s="2">
        <v>0</v>
      </c>
      <c r="BC60" s="55">
        <f t="shared" si="16"/>
        <v>0</v>
      </c>
      <c r="BD60" s="56" t="e" cm="1">
        <f t="array" ref="BD60">_xlfn.IFS(AND(AX60="contributo Fascia 1",(AY60*BB60)&gt;=2000), 2000, IF(AX60="contributo Fascia 2",(AY60*BB60)&gt;=1500), 1500, IF(AX60="contributo Fascia 1",(AY60*BB60)&lt;2000),(AY60*BB60), IF(AX60="contributo Fascia 2",(AY60*BB60)&lt;1500),(AY60*BB60), IF(AX60="ISEE non ammissibile",(AY60*BB60)=0),0, IF(AX60="alloggio non assegnabile", (AY60*BB60)=0),0, IF(AX60="contributo non applicabile",(AY60*BB60)=0),0)</f>
        <v>#N/A</v>
      </c>
      <c r="BE60" s="78" t="e" cm="1">
        <f t="array" ref="BE60">_xlfn.IFS(AND(AX60="contributo Fascia 1",(BA60*BB60)&gt;2000), 2000-BD60, IF(AX60="contributo Fascia 2",(BA60*BB60)&gt;1500), 1500-BD60, IF(AX60="contributo Fascia 1",(BA60*BB60)&lt;2000),2000-(BA60*BB60), IF(AX60="contributo Fascia 2",(BA60*BB60)&lt;1500),1500-(BA60*BB60), IF(AX60="ISEE non ammissibile",(BA60*BB60)=0),0, IF(AX60="alloggio non assegnabile", (BA60*BB60)=0),0, IF(AX60="contributo non applicabile",(BA60*BB60)=0),0)</f>
        <v>#N/A</v>
      </c>
      <c r="BF60" s="75">
        <v>0</v>
      </c>
      <c r="BG60" s="53" t="e" cm="1">
        <f t="array" ref="BG60">_xlfn.IFS(AND(BF60&gt;9360, BF60&lt;=20000), "FASCIA 1",IF(BF60&gt;20000, BF60&lt;=35000), "FASCIA 2")</f>
        <v>#N/A</v>
      </c>
      <c r="BH60" s="5">
        <v>0</v>
      </c>
      <c r="BI60" s="54" t="str">
        <f t="shared" si="17"/>
        <v>ND</v>
      </c>
      <c r="BJ60" s="62" t="e" cm="1">
        <f t="array" ref="BJ60">_xlfn.IFS(IF(BG60="FASCIA 1", BI60&lt;=15%), "contributo non applicabile", IF(BG60="FASCIA 2", BI60&lt;=20%), "contributo non applicabile", IF(BG60="FASCIA 1", BI60 &gt;15%), "contributo Fascia 1", IF(BG60="FASCIA 2", BI60&gt;20%), "contributo Fascia 2", IF(BG60="ISEE non ammissibile",BH60&gt;=0), "ISEE non ammissibile")</f>
        <v>#N/A</v>
      </c>
      <c r="BK60" s="63" t="e">
        <f t="shared" si="18"/>
        <v>#N/A</v>
      </c>
      <c r="BL60" s="51" t="e">
        <f t="shared" si="19"/>
        <v>#N/A</v>
      </c>
      <c r="BM60" s="21">
        <v>0</v>
      </c>
      <c r="BN60" s="2">
        <v>0</v>
      </c>
      <c r="BO60" s="55">
        <f t="shared" si="20"/>
        <v>0</v>
      </c>
      <c r="BP60" s="56" t="e" cm="1">
        <f t="array" ref="BP60">_xlfn.IFS(AND(BJ60="contributo Fascia 1",(BK60*BN60)&gt;=2000), 2000, IF(BJ60="contributo Fascia 2",(BK60*BN60)&gt;=1500), 1500, IF(BJ60="contributo Fascia 1",(BK60*BN60)&lt;2000),(BK60*BN60), IF(BJ60="contributo Fascia 2",(BK60*BN60)&lt;1500),(BK60*BN60), IF(BJ60="ISEE non ammissibile",(BK60*BN60)=0),0, IF(BJ60="alloggio non assegnabile", (BK60*BN60)=0),0, IF(BJ60="contributo non applicabile",(BK60*BN60)=0),0)</f>
        <v>#N/A</v>
      </c>
      <c r="BQ60" s="78" t="e" cm="1">
        <f t="array" ref="BQ60">_xlfn.IFS(AND(BJ60="contributo Fascia 1",(BM60*BN60)&gt;2000), 2000-BP60, IF(BJ60="contributo Fascia 2",(BM60*BN60)&gt;1500), 1500-BP60, IF(BJ60="contributo Fascia 1",(BM60*BN60)&lt;2000),2000-(BM60*BN60), IF(BJ60="contributo Fascia 2",(BM60*BN60)&lt;1500),1500-(BM60*BN60), IF(BJ60="ISEE non ammissibile",(BM60*BN60)=0),0, IF(BJ60="alloggio non assegnabile", (BM60*BN60)=0),0, IF(BJ60="contributo non applicabile",(BM60*BN60)=0),0)</f>
        <v>#N/A</v>
      </c>
      <c r="BR60" s="77">
        <v>0</v>
      </c>
      <c r="BS60" s="53" t="e" cm="1">
        <f t="array" ref="BS60">_xlfn.IFS(AND(BR60&gt;9360, BR60&lt;=20000), "FASCIA 1",IF(BR60&gt;20000, BR60&lt;=35000), "FASCIA 2")</f>
        <v>#N/A</v>
      </c>
      <c r="BT60" s="5">
        <v>0</v>
      </c>
      <c r="BU60" s="54" t="str">
        <f t="shared" si="21"/>
        <v>ND</v>
      </c>
      <c r="BV60" s="62" t="e" cm="1">
        <f t="array" ref="BV60">_xlfn.IFS(IF(BS60="FASCIA 1", BU60&lt;=15%), "contributo non applicabile", IF(BS60="FASCIA 2", BU60&lt;=20%), "contributo non applicabile", IF(BS60="FASCIA 1", BU60 &gt;15%), "contributo Fascia 1", IF(BS60="FASCIA 2", BU60&gt;20%), "contributo Fascia 2", IF(BS60="ISEE non ammissibile",BT60&gt;=0), "ISEE non ammissibile")</f>
        <v>#N/A</v>
      </c>
      <c r="BW60" s="63" t="e">
        <f t="shared" si="22"/>
        <v>#N/A</v>
      </c>
      <c r="BX60" s="51" t="e">
        <f t="shared" si="23"/>
        <v>#N/A</v>
      </c>
      <c r="BY60" s="21">
        <v>0</v>
      </c>
      <c r="BZ60" s="2">
        <v>0</v>
      </c>
      <c r="CA60" s="55">
        <f t="shared" si="24"/>
        <v>0</v>
      </c>
      <c r="CB60" s="56" t="e" cm="1">
        <f t="array" ref="CB60">_xlfn.IFS(AND(BV60="contributo Fascia 1",(BW60*BZ60)&gt;=2000), 2000, IF(BV60="contributo Fascia 2",(BW60*BZ60)&gt;=1500), 1500, IF(BV60="contributo Fascia 1",(BW60*BZ60)&lt;2000),(BW60*BZ60), IF(BV60="contributo Fascia 2",(BW60*BZ60)&lt;1500),(BW60*BZ60), IF(BV60="ISEE non ammissibile",(BW60*BZ60)=0),0, IF(BV60="alloggio non assegnabile", (BW60*BZ60)=0),0, IF(BV60="contributo non applicabile",(BW60*BZ60)=0),0)</f>
        <v>#N/A</v>
      </c>
      <c r="CC60" s="78" t="e" cm="1">
        <f t="array" ref="CC60">_xlfn.IFS(AND(BV60="contributo Fascia 1",(BY60*BZ60)&gt;2000), 2000-CB60, IF(BV60="contributo Fascia 2",(BY60*BZ60)&gt;1500), 1500-CB60, IF(BV60="contributo Fascia 1",(BY60*BZ60)&lt;2000),2000-(BY60*BZ60), IF(BV60="contributo Fascia 2",(BY60*BZ60)&lt;1500),1500-(BY60*BZ60), IF(BV60="ISEE non ammissibile",(BY60*BZ60)=0),0, IF(BV60="alloggio non assegnabile", (BY60*BZ60)=0),0, IF(BV60="contributo non applicabile",(BY60*BZ60)=0),0)</f>
        <v>#N/A</v>
      </c>
      <c r="CD60" s="75">
        <v>0</v>
      </c>
      <c r="CE60" s="53" t="e" cm="1">
        <f t="array" ref="CE60">_xlfn.IFS(AND(CD60&gt;9360, CD60&lt;=20000), "FASCIA 1",IF(CD60&gt;20000, CD60&lt;=35000), "FASCIA 2")</f>
        <v>#N/A</v>
      </c>
      <c r="CF60" s="5">
        <v>0</v>
      </c>
      <c r="CG60" s="54" t="str">
        <f t="shared" si="25"/>
        <v>ND</v>
      </c>
      <c r="CH60" s="62" t="e" cm="1">
        <f t="array" ref="CH60">_xlfn.IFS(IF(CE60="FASCIA 1", CG60&lt;=15%), "contributo non applicabile", IF(CE60="FASCIA 2", CG60&lt;=20%), "contributo non applicabile", IF(CE60="FASCIA 1", CG60 &gt;15%), "contributo Fascia 1", IF(CE60="FASCIA 2", CG60&gt;20%), "contributo Fascia 2", IF(CE60="ISEE non ammissibile",CF60&gt;=0), "ISEE non ammissibile")</f>
        <v>#N/A</v>
      </c>
      <c r="CI60" s="63" t="e">
        <f t="shared" si="26"/>
        <v>#N/A</v>
      </c>
      <c r="CJ60" s="51" t="e">
        <f t="shared" si="27"/>
        <v>#N/A</v>
      </c>
      <c r="CK60" s="21">
        <v>0</v>
      </c>
      <c r="CL60" s="2">
        <v>0</v>
      </c>
      <c r="CM60" s="55">
        <f t="shared" si="28"/>
        <v>0</v>
      </c>
      <c r="CN60" s="56" t="e" cm="1">
        <f t="array" ref="CN60">_xlfn.IFS(AND(CH60="contributo Fascia 1",(CI60*CL60)&gt;=2000), 2000, IF(CH60="contributo Fascia 2",(CI60*CL60)&gt;=1500), 1500, IF(CH60="contributo Fascia 1",(CI60*CL60)&lt;2000),(CI60*CL60), IF(CH60="contributo Fascia 2",(CI60*CL60)&lt;1500),(CI60*CL60), IF(CH60="ISEE non ammissibile",(CI60*CL60)=0),0, IF(CH60="alloggio non assegnabile", (CI60*CL60)=0),0, IF(CH60="contributo non applicabile",(CI60*CL60)=0),0)</f>
        <v>#N/A</v>
      </c>
      <c r="CO60" s="78" t="e" cm="1">
        <f t="array" ref="CO60">_xlfn.IFS(AND(CH60="contributo Fascia 1",(CK60*CL60)&gt;2000), 2000-CN60, IF(CH60="contributo Fascia 2",(CK60*CL60)&gt;1500), 1500-CN60, IF(CH60="contributo Fascia 1",(CK60*CL60)&lt;2000),2000-(CK60*CL60), IF(CH60="contributo Fascia 2",(CK60*CL60)&lt;1500),1500-(CK60*CL60), IF(CH60="ISEE non ammissibile",(CK60*CL60)=0),0, IF(CH60="alloggio non assegnabile", (CK60*CL60)=0),0, IF(CH60="contributo non applicabile",(CK60*CL60)=0),0)</f>
        <v>#N/A</v>
      </c>
    </row>
    <row r="61" spans="1:93" x14ac:dyDescent="0.25">
      <c r="A61" s="65"/>
      <c r="B61" s="20">
        <v>0</v>
      </c>
      <c r="C61" s="92">
        <f t="shared" si="0"/>
        <v>0</v>
      </c>
      <c r="D61" s="2"/>
      <c r="E61" s="2"/>
      <c r="F61" s="2"/>
      <c r="G61" s="2"/>
      <c r="H61" s="2"/>
      <c r="I61" s="74"/>
      <c r="J61" s="77">
        <v>0</v>
      </c>
      <c r="K61" s="53" t="str" cm="1">
        <f t="array" ref="K61">_xlfn.IFS(AND(J61&gt;9360, J61&lt;=20000), "FASCIA 1",IF(J61&gt;20000, J61&lt;=35000), "FASCIA 2", OR(J61&lt;=9360, J61&gt;35000), "ISEE non ammissibile")</f>
        <v>ISEE non ammissibile</v>
      </c>
      <c r="L61" s="5">
        <v>0</v>
      </c>
      <c r="M61" s="54" t="str">
        <f t="shared" si="1"/>
        <v>ND</v>
      </c>
      <c r="N61" s="62" t="str" cm="1">
        <f t="array" ref="N61">_xlfn.IFS(AND(K61="FASCIA 1",M61&gt;30%), "alloggio non assegnabile", IF(K61="FASCIA 2",M61&gt;40%), "alloggio non assegnabile", IF(K61="FASCIA 1", M61&lt;=15%), "contributo non applicabile", IF(K61="FASCIA 2", M61&lt;=20%), "contributo non applicabile", IF(K61="FASCIA 1", M61 &gt;15%), "contributo Fascia 1", IF(K61="FASCIA 2", M61&gt;20%), "contributo Fascia 2", IF(K61="ISEE non ammissibile",L61&gt;=0), "ISEE non ammissibile")</f>
        <v>ISEE non ammissibile</v>
      </c>
      <c r="O61" s="63">
        <f t="shared" si="2"/>
        <v>0</v>
      </c>
      <c r="P61" s="51" t="str">
        <f t="shared" si="3"/>
        <v>verificato</v>
      </c>
      <c r="Q61" s="21">
        <v>0</v>
      </c>
      <c r="R61" s="2">
        <v>0</v>
      </c>
      <c r="S61" s="55">
        <f t="shared" si="4"/>
        <v>0</v>
      </c>
      <c r="T61" s="56" cm="1">
        <f t="array" ref="T61">_xlfn.IFS(AND(N61="contributo Fascia 1",(O61*R61)&gt;=2000), 2000, IF(N61="contributo Fascia 2",(O61*R61)&gt;=1500), 1500, IF(N61="contributo Fascia 1",(O61*R61)&lt;2000),(O61*R61), IF(N61="contributo Fascia 2",(O61*R61)&lt;1500),(O61*R61), IF(N61="ISEE non ammissibile",(O61*R61)=0),0, IF(N61="alloggio non assegnabile", (O61*R61)=0),0, IF(N61="contributo non applicabile",(O61*R61)=0),0)</f>
        <v>0</v>
      </c>
      <c r="U61" s="78" cm="1">
        <f t="array" ref="U61">_xlfn.IFS(AND(N61="contributo Fascia 1",(Q61*R61)&gt;2000), 2000-T61, IF(N61="contributo Fascia 2",(Q61*R61)&gt;1500), 1500-T61, IF(N61="contributo Fascia 1",(Q61*R61)&lt;2000),2000-(Q61*R61), IF(N61="contributo Fascia 2",(Q61*R61)&lt;1500),1500-(Q61*R61), IF(N61="ISEE non ammissibile",(Q61*R61)=0),0, IF(N61="alloggio non assegnabile", (Q61*R61)=0),0, IF(N61="contributo non applicabile",(Q61*R61)=0),0)</f>
        <v>0</v>
      </c>
      <c r="V61" s="77">
        <v>0</v>
      </c>
      <c r="W61" s="53" t="e" cm="1">
        <f t="array" ref="W61">_xlfn.IFS(AND(V61&gt;9360, V61&lt;=20000), "FASCIA 1",IF(V61&gt;20000, V61&lt;=35000), "FASCIA 2")</f>
        <v>#N/A</v>
      </c>
      <c r="X61" s="5">
        <v>0</v>
      </c>
      <c r="Y61" s="54" t="str">
        <f t="shared" si="5"/>
        <v>ND</v>
      </c>
      <c r="Z61" s="62" t="e" cm="1">
        <f t="array" ref="Z61">_xlfn.IFS(IF(W61="FASCIA 1", Y61&lt;=15%), "contributo non applicabile", IF(W61="FASCIA 2", Y61&lt;=20%), "contributo non applicabile", IF(W61="FASCIA 1", Y61 &gt;15%), "contributo Fascia 1", IF(W61="FASCIA 2", Y61&gt;20%), "contributo Fascia 2", IF(W61="ISEE non ammissibile",X61&gt;=0), "ISEE non ammissibile")</f>
        <v>#N/A</v>
      </c>
      <c r="AA61" s="63" t="e">
        <f t="shared" si="6"/>
        <v>#N/A</v>
      </c>
      <c r="AB61" s="51" t="e">
        <f t="shared" si="7"/>
        <v>#N/A</v>
      </c>
      <c r="AC61" s="21">
        <v>0</v>
      </c>
      <c r="AD61" s="2">
        <v>0</v>
      </c>
      <c r="AE61" s="55">
        <f t="shared" si="8"/>
        <v>0</v>
      </c>
      <c r="AF61" s="56" t="e" cm="1">
        <f t="array" ref="AF61">_xlfn.IFS(AND(Z61="contributo Fascia 1",(AA61*AD61)&gt;=2000), 2000, IF(Z61="contributo Fascia 2",(AA61*AD61)&gt;=1500), 1500, IF(Z61="contributo Fascia 1",(AA61*AD61)&lt;2000),(AA61*AD61), IF(Z61="contributo Fascia 2",(AA61*AD61)&lt;1500),(AA61*AD61), IF(Z61="ISEE non ammissibile",(AA61*AD61)=0),0, IF(Z61="alloggio non assegnabile", (AA61*AD61)=0),0, IF(Z61="contributo non applicabile",(AA61*AD61)=0),0)</f>
        <v>#N/A</v>
      </c>
      <c r="AG61" s="78" t="e" cm="1">
        <f t="array" ref="AG61">_xlfn.IFS(AND(Z61="contributo Fascia 1",(AC61*AD61)&gt;2000), 2000-AF61, IF(Z61="contributo Fascia 2",(AC61*AD61)&gt;1500), 1500-AF61, IF(Z61="contributo Fascia 1",(AC61*AD61)&lt;2000),2000-(AC61*AD61), IF(Z61="contributo Fascia 2",(AC61*AD61)&lt;1500),1500-(AC61*AD61), IF(Z61="ISEE non ammissibile",(AC61*AD61)=0),0, IF(Z61="alloggio non assegnabile", (AC61*AD61)=0),0, IF(Z61="contributo non applicabile",(AC61*AD61)=0),0)</f>
        <v>#N/A</v>
      </c>
      <c r="AH61" s="75">
        <v>0</v>
      </c>
      <c r="AI61" s="53" t="e" cm="1">
        <f t="array" ref="AI61">_xlfn.IFS(AND(AH61&gt;9360, AH61&lt;=20000), "FASCIA 1",IF(AH61&gt;20000, AH61&lt;=35000), "FASCIA 2")</f>
        <v>#N/A</v>
      </c>
      <c r="AJ61" s="5">
        <v>0</v>
      </c>
      <c r="AK61" s="54" t="str">
        <f t="shared" si="9"/>
        <v>ND</v>
      </c>
      <c r="AL61" s="62" t="e" cm="1">
        <f t="array" ref="AL61">_xlfn.IFS(IF(AI61="FASCIA 1", AK61&lt;=15%), "contributo non applicabile", IF(AI61="FASCIA 2", AK61&lt;=20%), "contributo non applicabile", IF(AI61="FASCIA 1", AK61 &gt;15%), "contributo Fascia 1", IF(AI61="FASCIA 2", AK61&gt;20%), "contributo Fascia 2", IF(AI61="ISEE non ammissibile",AJ61&gt;=0), "ISEE non ammissibile")</f>
        <v>#N/A</v>
      </c>
      <c r="AM61" s="51" t="e">
        <f t="shared" si="10"/>
        <v>#N/A</v>
      </c>
      <c r="AN61" s="51" t="e">
        <f t="shared" si="11"/>
        <v>#N/A</v>
      </c>
      <c r="AO61" s="21">
        <v>0</v>
      </c>
      <c r="AP61" s="2">
        <v>0</v>
      </c>
      <c r="AQ61" s="55">
        <f t="shared" si="12"/>
        <v>0</v>
      </c>
      <c r="AR61" s="56" t="e" cm="1">
        <f t="array" ref="AR61">_xlfn.IFS(AND(AL61="contributo Fascia 1",(AM61*AP61)&gt;=2000), 2000, IF(AL61="contributo Fascia 2",(AM61*AP61)&gt;=1500), 1500, IF(AL61="contributo Fascia 1",(AM61*AP61)&lt;2000),(AM61*AP61), IF(AL61="contributo Fascia 2",(AM61*AP61)&lt;1500),(AM61*AP61), IF(AL61="ISEE non ammissibile",(AM61*AP61)=0),0, IF(AL61="alloggio non assegnabile", (AM61*AP61)=0),0, IF(AL61="contributo non applicabile",(AM61*AP61)=0),0)</f>
        <v>#N/A</v>
      </c>
      <c r="AS61" s="78" t="e" cm="1">
        <f t="array" ref="AS61">_xlfn.IFS(AND(AL61="contributo Fascia 1",(AO61*AP61)&gt;2000), 2000-AR61, IF(AL61="contributo Fascia 2",(AO61*AP61)&gt;1500), 1500-AR61, IF(AL61="contributo Fascia 1",(AO61*AP61)&lt;2000),2000-(AO61*AP61), IF(AL61="contributo Fascia 2",(AO61*AP61)&lt;1500),1500-(AO61*AP61), IF(AL61="ISEE non ammissibile",(AO61*AP61)=0),0, IF(AL61="alloggio non assegnabile", (AO61*AP61)=0),0, IF(AL61="contributo non applicabile",(AO61*AP61)=0),0)</f>
        <v>#N/A</v>
      </c>
      <c r="AT61" s="77">
        <v>0</v>
      </c>
      <c r="AU61" s="53" t="e" cm="1">
        <f t="array" ref="AU61">_xlfn.IFS(AND(AT61&gt;9360, AT61&lt;=20000), "FASCIA 1",IF(AT61&gt;20000, AT61&lt;=35000), "FASCIA 2")</f>
        <v>#N/A</v>
      </c>
      <c r="AV61" s="5">
        <v>0</v>
      </c>
      <c r="AW61" s="54" t="str">
        <f t="shared" si="13"/>
        <v>ND</v>
      </c>
      <c r="AX61" s="62" t="e" cm="1">
        <f t="array" ref="AX61">_xlfn.IFS(IF(AU61="FASCIA 1", AW61&lt;=15%), "contributo non applicabile", IF(AU61="FASCIA 2", AW61&lt;=20%), "contributo non applicabile", IF(AU61="FASCIA 1", AW61 &gt;15%), "contributo Fascia 1", IF(AU61="FASCIA 2", AW61&gt;20%), "contributo Fascia 2", IF(AU61="ISEE non ammissibile",AV61&gt;=0), "ISEE non ammissibile")</f>
        <v>#N/A</v>
      </c>
      <c r="AY61" s="63" t="e">
        <f t="shared" si="14"/>
        <v>#N/A</v>
      </c>
      <c r="AZ61" s="51" t="e">
        <f t="shared" si="15"/>
        <v>#N/A</v>
      </c>
      <c r="BA61" s="21">
        <v>0</v>
      </c>
      <c r="BB61" s="2">
        <v>0</v>
      </c>
      <c r="BC61" s="55">
        <f t="shared" si="16"/>
        <v>0</v>
      </c>
      <c r="BD61" s="56" t="e" cm="1">
        <f t="array" ref="BD61">_xlfn.IFS(AND(AX61="contributo Fascia 1",(AY61*BB61)&gt;=2000), 2000, IF(AX61="contributo Fascia 2",(AY61*BB61)&gt;=1500), 1500, IF(AX61="contributo Fascia 1",(AY61*BB61)&lt;2000),(AY61*BB61), IF(AX61="contributo Fascia 2",(AY61*BB61)&lt;1500),(AY61*BB61), IF(AX61="ISEE non ammissibile",(AY61*BB61)=0),0, IF(AX61="alloggio non assegnabile", (AY61*BB61)=0),0, IF(AX61="contributo non applicabile",(AY61*BB61)=0),0)</f>
        <v>#N/A</v>
      </c>
      <c r="BE61" s="78" t="e" cm="1">
        <f t="array" ref="BE61">_xlfn.IFS(AND(AX61="contributo Fascia 1",(BA61*BB61)&gt;2000), 2000-BD61, IF(AX61="contributo Fascia 2",(BA61*BB61)&gt;1500), 1500-BD61, IF(AX61="contributo Fascia 1",(BA61*BB61)&lt;2000),2000-(BA61*BB61), IF(AX61="contributo Fascia 2",(BA61*BB61)&lt;1500),1500-(BA61*BB61), IF(AX61="ISEE non ammissibile",(BA61*BB61)=0),0, IF(AX61="alloggio non assegnabile", (BA61*BB61)=0),0, IF(AX61="contributo non applicabile",(BA61*BB61)=0),0)</f>
        <v>#N/A</v>
      </c>
      <c r="BF61" s="75">
        <v>0</v>
      </c>
      <c r="BG61" s="53" t="e" cm="1">
        <f t="array" ref="BG61">_xlfn.IFS(AND(BF61&gt;9360, BF61&lt;=20000), "FASCIA 1",IF(BF61&gt;20000, BF61&lt;=35000), "FASCIA 2")</f>
        <v>#N/A</v>
      </c>
      <c r="BH61" s="5">
        <v>0</v>
      </c>
      <c r="BI61" s="54" t="str">
        <f t="shared" si="17"/>
        <v>ND</v>
      </c>
      <c r="BJ61" s="62" t="e" cm="1">
        <f t="array" ref="BJ61">_xlfn.IFS(IF(BG61="FASCIA 1", BI61&lt;=15%), "contributo non applicabile", IF(BG61="FASCIA 2", BI61&lt;=20%), "contributo non applicabile", IF(BG61="FASCIA 1", BI61 &gt;15%), "contributo Fascia 1", IF(BG61="FASCIA 2", BI61&gt;20%), "contributo Fascia 2", IF(BG61="ISEE non ammissibile",BH61&gt;=0), "ISEE non ammissibile")</f>
        <v>#N/A</v>
      </c>
      <c r="BK61" s="63" t="e">
        <f t="shared" si="18"/>
        <v>#N/A</v>
      </c>
      <c r="BL61" s="51" t="e">
        <f t="shared" si="19"/>
        <v>#N/A</v>
      </c>
      <c r="BM61" s="21">
        <v>0</v>
      </c>
      <c r="BN61" s="2">
        <v>0</v>
      </c>
      <c r="BO61" s="55">
        <f t="shared" si="20"/>
        <v>0</v>
      </c>
      <c r="BP61" s="56" t="e" cm="1">
        <f t="array" ref="BP61">_xlfn.IFS(AND(BJ61="contributo Fascia 1",(BK61*BN61)&gt;=2000), 2000, IF(BJ61="contributo Fascia 2",(BK61*BN61)&gt;=1500), 1500, IF(BJ61="contributo Fascia 1",(BK61*BN61)&lt;2000),(BK61*BN61), IF(BJ61="contributo Fascia 2",(BK61*BN61)&lt;1500),(BK61*BN61), IF(BJ61="ISEE non ammissibile",(BK61*BN61)=0),0, IF(BJ61="alloggio non assegnabile", (BK61*BN61)=0),0, IF(BJ61="contributo non applicabile",(BK61*BN61)=0),0)</f>
        <v>#N/A</v>
      </c>
      <c r="BQ61" s="78" t="e" cm="1">
        <f t="array" ref="BQ61">_xlfn.IFS(AND(BJ61="contributo Fascia 1",(BM61*BN61)&gt;2000), 2000-BP61, IF(BJ61="contributo Fascia 2",(BM61*BN61)&gt;1500), 1500-BP61, IF(BJ61="contributo Fascia 1",(BM61*BN61)&lt;2000),2000-(BM61*BN61), IF(BJ61="contributo Fascia 2",(BM61*BN61)&lt;1500),1500-(BM61*BN61), IF(BJ61="ISEE non ammissibile",(BM61*BN61)=0),0, IF(BJ61="alloggio non assegnabile", (BM61*BN61)=0),0, IF(BJ61="contributo non applicabile",(BM61*BN61)=0),0)</f>
        <v>#N/A</v>
      </c>
      <c r="BR61" s="77">
        <v>0</v>
      </c>
      <c r="BS61" s="53" t="e" cm="1">
        <f t="array" ref="BS61">_xlfn.IFS(AND(BR61&gt;9360, BR61&lt;=20000), "FASCIA 1",IF(BR61&gt;20000, BR61&lt;=35000), "FASCIA 2")</f>
        <v>#N/A</v>
      </c>
      <c r="BT61" s="5">
        <v>0</v>
      </c>
      <c r="BU61" s="54" t="str">
        <f t="shared" si="21"/>
        <v>ND</v>
      </c>
      <c r="BV61" s="62" t="e" cm="1">
        <f t="array" ref="BV61">_xlfn.IFS(IF(BS61="FASCIA 1", BU61&lt;=15%), "contributo non applicabile", IF(BS61="FASCIA 2", BU61&lt;=20%), "contributo non applicabile", IF(BS61="FASCIA 1", BU61 &gt;15%), "contributo Fascia 1", IF(BS61="FASCIA 2", BU61&gt;20%), "contributo Fascia 2", IF(BS61="ISEE non ammissibile",BT61&gt;=0), "ISEE non ammissibile")</f>
        <v>#N/A</v>
      </c>
      <c r="BW61" s="63" t="e">
        <f t="shared" si="22"/>
        <v>#N/A</v>
      </c>
      <c r="BX61" s="51" t="e">
        <f t="shared" si="23"/>
        <v>#N/A</v>
      </c>
      <c r="BY61" s="21">
        <v>0</v>
      </c>
      <c r="BZ61" s="2">
        <v>0</v>
      </c>
      <c r="CA61" s="55">
        <f t="shared" si="24"/>
        <v>0</v>
      </c>
      <c r="CB61" s="56" t="e" cm="1">
        <f t="array" ref="CB61">_xlfn.IFS(AND(BV61="contributo Fascia 1",(BW61*BZ61)&gt;=2000), 2000, IF(BV61="contributo Fascia 2",(BW61*BZ61)&gt;=1500), 1500, IF(BV61="contributo Fascia 1",(BW61*BZ61)&lt;2000),(BW61*BZ61), IF(BV61="contributo Fascia 2",(BW61*BZ61)&lt;1500),(BW61*BZ61), IF(BV61="ISEE non ammissibile",(BW61*BZ61)=0),0, IF(BV61="alloggio non assegnabile", (BW61*BZ61)=0),0, IF(BV61="contributo non applicabile",(BW61*BZ61)=0),0)</f>
        <v>#N/A</v>
      </c>
      <c r="CC61" s="78" t="e" cm="1">
        <f t="array" ref="CC61">_xlfn.IFS(AND(BV61="contributo Fascia 1",(BY61*BZ61)&gt;2000), 2000-CB61, IF(BV61="contributo Fascia 2",(BY61*BZ61)&gt;1500), 1500-CB61, IF(BV61="contributo Fascia 1",(BY61*BZ61)&lt;2000),2000-(BY61*BZ61), IF(BV61="contributo Fascia 2",(BY61*BZ61)&lt;1500),1500-(BY61*BZ61), IF(BV61="ISEE non ammissibile",(BY61*BZ61)=0),0, IF(BV61="alloggio non assegnabile", (BY61*BZ61)=0),0, IF(BV61="contributo non applicabile",(BY61*BZ61)=0),0)</f>
        <v>#N/A</v>
      </c>
      <c r="CD61" s="75">
        <v>0</v>
      </c>
      <c r="CE61" s="53" t="e" cm="1">
        <f t="array" ref="CE61">_xlfn.IFS(AND(CD61&gt;9360, CD61&lt;=20000), "FASCIA 1",IF(CD61&gt;20000, CD61&lt;=35000), "FASCIA 2")</f>
        <v>#N/A</v>
      </c>
      <c r="CF61" s="5">
        <v>0</v>
      </c>
      <c r="CG61" s="54" t="str">
        <f t="shared" si="25"/>
        <v>ND</v>
      </c>
      <c r="CH61" s="62" t="e" cm="1">
        <f t="array" ref="CH61">_xlfn.IFS(IF(CE61="FASCIA 1", CG61&lt;=15%), "contributo non applicabile", IF(CE61="FASCIA 2", CG61&lt;=20%), "contributo non applicabile", IF(CE61="FASCIA 1", CG61 &gt;15%), "contributo Fascia 1", IF(CE61="FASCIA 2", CG61&gt;20%), "contributo Fascia 2", IF(CE61="ISEE non ammissibile",CF61&gt;=0), "ISEE non ammissibile")</f>
        <v>#N/A</v>
      </c>
      <c r="CI61" s="63" t="e">
        <f t="shared" si="26"/>
        <v>#N/A</v>
      </c>
      <c r="CJ61" s="51" t="e">
        <f t="shared" si="27"/>
        <v>#N/A</v>
      </c>
      <c r="CK61" s="21">
        <v>0</v>
      </c>
      <c r="CL61" s="2">
        <v>0</v>
      </c>
      <c r="CM61" s="55">
        <f t="shared" si="28"/>
        <v>0</v>
      </c>
      <c r="CN61" s="56" t="e" cm="1">
        <f t="array" ref="CN61">_xlfn.IFS(AND(CH61="contributo Fascia 1",(CI61*CL61)&gt;=2000), 2000, IF(CH61="contributo Fascia 2",(CI61*CL61)&gt;=1500), 1500, IF(CH61="contributo Fascia 1",(CI61*CL61)&lt;2000),(CI61*CL61), IF(CH61="contributo Fascia 2",(CI61*CL61)&lt;1500),(CI61*CL61), IF(CH61="ISEE non ammissibile",(CI61*CL61)=0),0, IF(CH61="alloggio non assegnabile", (CI61*CL61)=0),0, IF(CH61="contributo non applicabile",(CI61*CL61)=0),0)</f>
        <v>#N/A</v>
      </c>
      <c r="CO61" s="78" t="e" cm="1">
        <f t="array" ref="CO61">_xlfn.IFS(AND(CH61="contributo Fascia 1",(CK61*CL61)&gt;2000), 2000-CN61, IF(CH61="contributo Fascia 2",(CK61*CL61)&gt;1500), 1500-CN61, IF(CH61="contributo Fascia 1",(CK61*CL61)&lt;2000),2000-(CK61*CL61), IF(CH61="contributo Fascia 2",(CK61*CL61)&lt;1500),1500-(CK61*CL61), IF(CH61="ISEE non ammissibile",(CK61*CL61)=0),0, IF(CH61="alloggio non assegnabile", (CK61*CL61)=0),0, IF(CH61="contributo non applicabile",(CK61*CL61)=0),0)</f>
        <v>#N/A</v>
      </c>
    </row>
    <row r="62" spans="1:93" x14ac:dyDescent="0.25">
      <c r="A62" s="65"/>
      <c r="B62" s="20">
        <v>0</v>
      </c>
      <c r="C62" s="92">
        <f t="shared" si="0"/>
        <v>0</v>
      </c>
      <c r="D62" s="2"/>
      <c r="E62" s="2"/>
      <c r="F62" s="2"/>
      <c r="G62" s="2"/>
      <c r="H62" s="2"/>
      <c r="I62" s="74"/>
      <c r="J62" s="77">
        <v>0</v>
      </c>
      <c r="K62" s="53" t="str" cm="1">
        <f t="array" ref="K62">_xlfn.IFS(AND(J62&gt;9360, J62&lt;=20000), "FASCIA 1",IF(J62&gt;20000, J62&lt;=35000), "FASCIA 2", OR(J62&lt;=9360, J62&gt;35000), "ISEE non ammissibile")</f>
        <v>ISEE non ammissibile</v>
      </c>
      <c r="L62" s="5">
        <v>0</v>
      </c>
      <c r="M62" s="54" t="str">
        <f t="shared" si="1"/>
        <v>ND</v>
      </c>
      <c r="N62" s="62" t="str" cm="1">
        <f t="array" ref="N62">_xlfn.IFS(AND(K62="FASCIA 1",M62&gt;30%), "alloggio non assegnabile", IF(K62="FASCIA 2",M62&gt;40%), "alloggio non assegnabile", IF(K62="FASCIA 1", M62&lt;=15%), "contributo non applicabile", IF(K62="FASCIA 2", M62&lt;=20%), "contributo non applicabile", IF(K62="FASCIA 1", M62 &gt;15%), "contributo Fascia 1", IF(K62="FASCIA 2", M62&gt;20%), "contributo Fascia 2", IF(K62="ISEE non ammissibile",L62&gt;=0), "ISEE non ammissibile")</f>
        <v>ISEE non ammissibile</v>
      </c>
      <c r="O62" s="63">
        <f t="shared" si="2"/>
        <v>0</v>
      </c>
      <c r="P62" s="51" t="str">
        <f t="shared" si="3"/>
        <v>verificato</v>
      </c>
      <c r="Q62" s="21">
        <v>0</v>
      </c>
      <c r="R62" s="2">
        <v>0</v>
      </c>
      <c r="S62" s="55">
        <f t="shared" si="4"/>
        <v>0</v>
      </c>
      <c r="T62" s="56" cm="1">
        <f t="array" ref="T62">_xlfn.IFS(AND(N62="contributo Fascia 1",(O62*R62)&gt;=2000), 2000, IF(N62="contributo Fascia 2",(O62*R62)&gt;=1500), 1500, IF(N62="contributo Fascia 1",(O62*R62)&lt;2000),(O62*R62), IF(N62="contributo Fascia 2",(O62*R62)&lt;1500),(O62*R62), IF(N62="ISEE non ammissibile",(O62*R62)=0),0, IF(N62="alloggio non assegnabile", (O62*R62)=0),0, IF(N62="contributo non applicabile",(O62*R62)=0),0)</f>
        <v>0</v>
      </c>
      <c r="U62" s="78" cm="1">
        <f t="array" ref="U62">_xlfn.IFS(AND(N62="contributo Fascia 1",(Q62*R62)&gt;2000), 2000-T62, IF(N62="contributo Fascia 2",(Q62*R62)&gt;1500), 1500-T62, IF(N62="contributo Fascia 1",(Q62*R62)&lt;2000),2000-(Q62*R62), IF(N62="contributo Fascia 2",(Q62*R62)&lt;1500),1500-(Q62*R62), IF(N62="ISEE non ammissibile",(Q62*R62)=0),0, IF(N62="alloggio non assegnabile", (Q62*R62)=0),0, IF(N62="contributo non applicabile",(Q62*R62)=0),0)</f>
        <v>0</v>
      </c>
      <c r="V62" s="77">
        <v>0</v>
      </c>
      <c r="W62" s="53" t="e" cm="1">
        <f t="array" ref="W62">_xlfn.IFS(AND(V62&gt;9360, V62&lt;=20000), "FASCIA 1",IF(V62&gt;20000, V62&lt;=35000), "FASCIA 2")</f>
        <v>#N/A</v>
      </c>
      <c r="X62" s="5">
        <v>0</v>
      </c>
      <c r="Y62" s="54" t="str">
        <f t="shared" si="5"/>
        <v>ND</v>
      </c>
      <c r="Z62" s="62" t="e" cm="1">
        <f t="array" ref="Z62">_xlfn.IFS(IF(W62="FASCIA 1", Y62&lt;=15%), "contributo non applicabile", IF(W62="FASCIA 2", Y62&lt;=20%), "contributo non applicabile", IF(W62="FASCIA 1", Y62 &gt;15%), "contributo Fascia 1", IF(W62="FASCIA 2", Y62&gt;20%), "contributo Fascia 2", IF(W62="ISEE non ammissibile",X62&gt;=0), "ISEE non ammissibile")</f>
        <v>#N/A</v>
      </c>
      <c r="AA62" s="63" t="e">
        <f t="shared" si="6"/>
        <v>#N/A</v>
      </c>
      <c r="AB62" s="51" t="e">
        <f t="shared" si="7"/>
        <v>#N/A</v>
      </c>
      <c r="AC62" s="21">
        <v>0</v>
      </c>
      <c r="AD62" s="2">
        <v>0</v>
      </c>
      <c r="AE62" s="55">
        <f t="shared" si="8"/>
        <v>0</v>
      </c>
      <c r="AF62" s="56" t="e" cm="1">
        <f t="array" ref="AF62">_xlfn.IFS(AND(Z62="contributo Fascia 1",(AA62*AD62)&gt;=2000), 2000, IF(Z62="contributo Fascia 2",(AA62*AD62)&gt;=1500), 1500, IF(Z62="contributo Fascia 1",(AA62*AD62)&lt;2000),(AA62*AD62), IF(Z62="contributo Fascia 2",(AA62*AD62)&lt;1500),(AA62*AD62), IF(Z62="ISEE non ammissibile",(AA62*AD62)=0),0, IF(Z62="alloggio non assegnabile", (AA62*AD62)=0),0, IF(Z62="contributo non applicabile",(AA62*AD62)=0),0)</f>
        <v>#N/A</v>
      </c>
      <c r="AG62" s="78" t="e" cm="1">
        <f t="array" ref="AG62">_xlfn.IFS(AND(Z62="contributo Fascia 1",(AC62*AD62)&gt;2000), 2000-AF62, IF(Z62="contributo Fascia 2",(AC62*AD62)&gt;1500), 1500-AF62, IF(Z62="contributo Fascia 1",(AC62*AD62)&lt;2000),2000-(AC62*AD62), IF(Z62="contributo Fascia 2",(AC62*AD62)&lt;1500),1500-(AC62*AD62), IF(Z62="ISEE non ammissibile",(AC62*AD62)=0),0, IF(Z62="alloggio non assegnabile", (AC62*AD62)=0),0, IF(Z62="contributo non applicabile",(AC62*AD62)=0),0)</f>
        <v>#N/A</v>
      </c>
      <c r="AH62" s="75">
        <v>0</v>
      </c>
      <c r="AI62" s="53" t="e" cm="1">
        <f t="array" ref="AI62">_xlfn.IFS(AND(AH62&gt;9360, AH62&lt;=20000), "FASCIA 1",IF(AH62&gt;20000, AH62&lt;=35000), "FASCIA 2")</f>
        <v>#N/A</v>
      </c>
      <c r="AJ62" s="5">
        <v>0</v>
      </c>
      <c r="AK62" s="54" t="str">
        <f t="shared" si="9"/>
        <v>ND</v>
      </c>
      <c r="AL62" s="62" t="e" cm="1">
        <f t="array" ref="AL62">_xlfn.IFS(IF(AI62="FASCIA 1", AK62&lt;=15%), "contributo non applicabile", IF(AI62="FASCIA 2", AK62&lt;=20%), "contributo non applicabile", IF(AI62="FASCIA 1", AK62 &gt;15%), "contributo Fascia 1", IF(AI62="FASCIA 2", AK62&gt;20%), "contributo Fascia 2", IF(AI62="ISEE non ammissibile",AJ62&gt;=0), "ISEE non ammissibile")</f>
        <v>#N/A</v>
      </c>
      <c r="AM62" s="51" t="e">
        <f t="shared" si="10"/>
        <v>#N/A</v>
      </c>
      <c r="AN62" s="51" t="e">
        <f t="shared" si="11"/>
        <v>#N/A</v>
      </c>
      <c r="AO62" s="21">
        <v>0</v>
      </c>
      <c r="AP62" s="2">
        <v>0</v>
      </c>
      <c r="AQ62" s="55">
        <f t="shared" si="12"/>
        <v>0</v>
      </c>
      <c r="AR62" s="56" t="e" cm="1">
        <f t="array" ref="AR62">_xlfn.IFS(AND(AL62="contributo Fascia 1",(AM62*AP62)&gt;=2000), 2000, IF(AL62="contributo Fascia 2",(AM62*AP62)&gt;=1500), 1500, IF(AL62="contributo Fascia 1",(AM62*AP62)&lt;2000),(AM62*AP62), IF(AL62="contributo Fascia 2",(AM62*AP62)&lt;1500),(AM62*AP62), IF(AL62="ISEE non ammissibile",(AM62*AP62)=0),0, IF(AL62="alloggio non assegnabile", (AM62*AP62)=0),0, IF(AL62="contributo non applicabile",(AM62*AP62)=0),0)</f>
        <v>#N/A</v>
      </c>
      <c r="AS62" s="78" t="e" cm="1">
        <f t="array" ref="AS62">_xlfn.IFS(AND(AL62="contributo Fascia 1",(AO62*AP62)&gt;2000), 2000-AR62, IF(AL62="contributo Fascia 2",(AO62*AP62)&gt;1500), 1500-AR62, IF(AL62="contributo Fascia 1",(AO62*AP62)&lt;2000),2000-(AO62*AP62), IF(AL62="contributo Fascia 2",(AO62*AP62)&lt;1500),1500-(AO62*AP62), IF(AL62="ISEE non ammissibile",(AO62*AP62)=0),0, IF(AL62="alloggio non assegnabile", (AO62*AP62)=0),0, IF(AL62="contributo non applicabile",(AO62*AP62)=0),0)</f>
        <v>#N/A</v>
      </c>
      <c r="AT62" s="77">
        <v>0</v>
      </c>
      <c r="AU62" s="53" t="e" cm="1">
        <f t="array" ref="AU62">_xlfn.IFS(AND(AT62&gt;9360, AT62&lt;=20000), "FASCIA 1",IF(AT62&gt;20000, AT62&lt;=35000), "FASCIA 2")</f>
        <v>#N/A</v>
      </c>
      <c r="AV62" s="5">
        <v>0</v>
      </c>
      <c r="AW62" s="54" t="str">
        <f t="shared" si="13"/>
        <v>ND</v>
      </c>
      <c r="AX62" s="62" t="e" cm="1">
        <f t="array" ref="AX62">_xlfn.IFS(IF(AU62="FASCIA 1", AW62&lt;=15%), "contributo non applicabile", IF(AU62="FASCIA 2", AW62&lt;=20%), "contributo non applicabile", IF(AU62="FASCIA 1", AW62 &gt;15%), "contributo Fascia 1", IF(AU62="FASCIA 2", AW62&gt;20%), "contributo Fascia 2", IF(AU62="ISEE non ammissibile",AV62&gt;=0), "ISEE non ammissibile")</f>
        <v>#N/A</v>
      </c>
      <c r="AY62" s="63" t="e">
        <f t="shared" si="14"/>
        <v>#N/A</v>
      </c>
      <c r="AZ62" s="51" t="e">
        <f t="shared" si="15"/>
        <v>#N/A</v>
      </c>
      <c r="BA62" s="21">
        <v>0</v>
      </c>
      <c r="BB62" s="2">
        <v>0</v>
      </c>
      <c r="BC62" s="55">
        <f t="shared" si="16"/>
        <v>0</v>
      </c>
      <c r="BD62" s="56" t="e" cm="1">
        <f t="array" ref="BD62">_xlfn.IFS(AND(AX62="contributo Fascia 1",(AY62*BB62)&gt;=2000), 2000, IF(AX62="contributo Fascia 2",(AY62*BB62)&gt;=1500), 1500, IF(AX62="contributo Fascia 1",(AY62*BB62)&lt;2000),(AY62*BB62), IF(AX62="contributo Fascia 2",(AY62*BB62)&lt;1500),(AY62*BB62), IF(AX62="ISEE non ammissibile",(AY62*BB62)=0),0, IF(AX62="alloggio non assegnabile", (AY62*BB62)=0),0, IF(AX62="contributo non applicabile",(AY62*BB62)=0),0)</f>
        <v>#N/A</v>
      </c>
      <c r="BE62" s="78" t="e" cm="1">
        <f t="array" ref="BE62">_xlfn.IFS(AND(AX62="contributo Fascia 1",(BA62*BB62)&gt;2000), 2000-BD62, IF(AX62="contributo Fascia 2",(BA62*BB62)&gt;1500), 1500-BD62, IF(AX62="contributo Fascia 1",(BA62*BB62)&lt;2000),2000-(BA62*BB62), IF(AX62="contributo Fascia 2",(BA62*BB62)&lt;1500),1500-(BA62*BB62), IF(AX62="ISEE non ammissibile",(BA62*BB62)=0),0, IF(AX62="alloggio non assegnabile", (BA62*BB62)=0),0, IF(AX62="contributo non applicabile",(BA62*BB62)=0),0)</f>
        <v>#N/A</v>
      </c>
      <c r="BF62" s="75">
        <v>0</v>
      </c>
      <c r="BG62" s="53" t="e" cm="1">
        <f t="array" ref="BG62">_xlfn.IFS(AND(BF62&gt;9360, BF62&lt;=20000), "FASCIA 1",IF(BF62&gt;20000, BF62&lt;=35000), "FASCIA 2")</f>
        <v>#N/A</v>
      </c>
      <c r="BH62" s="5">
        <v>0</v>
      </c>
      <c r="BI62" s="54" t="str">
        <f t="shared" si="17"/>
        <v>ND</v>
      </c>
      <c r="BJ62" s="62" t="e" cm="1">
        <f t="array" ref="BJ62">_xlfn.IFS(IF(BG62="FASCIA 1", BI62&lt;=15%), "contributo non applicabile", IF(BG62="FASCIA 2", BI62&lt;=20%), "contributo non applicabile", IF(BG62="FASCIA 1", BI62 &gt;15%), "contributo Fascia 1", IF(BG62="FASCIA 2", BI62&gt;20%), "contributo Fascia 2", IF(BG62="ISEE non ammissibile",BH62&gt;=0), "ISEE non ammissibile")</f>
        <v>#N/A</v>
      </c>
      <c r="BK62" s="63" t="e">
        <f t="shared" si="18"/>
        <v>#N/A</v>
      </c>
      <c r="BL62" s="51" t="e">
        <f t="shared" si="19"/>
        <v>#N/A</v>
      </c>
      <c r="BM62" s="21">
        <v>0</v>
      </c>
      <c r="BN62" s="2">
        <v>0</v>
      </c>
      <c r="BO62" s="55">
        <f t="shared" si="20"/>
        <v>0</v>
      </c>
      <c r="BP62" s="56" t="e" cm="1">
        <f t="array" ref="BP62">_xlfn.IFS(AND(BJ62="contributo Fascia 1",(BK62*BN62)&gt;=2000), 2000, IF(BJ62="contributo Fascia 2",(BK62*BN62)&gt;=1500), 1500, IF(BJ62="contributo Fascia 1",(BK62*BN62)&lt;2000),(BK62*BN62), IF(BJ62="contributo Fascia 2",(BK62*BN62)&lt;1500),(BK62*BN62), IF(BJ62="ISEE non ammissibile",(BK62*BN62)=0),0, IF(BJ62="alloggio non assegnabile", (BK62*BN62)=0),0, IF(BJ62="contributo non applicabile",(BK62*BN62)=0),0)</f>
        <v>#N/A</v>
      </c>
      <c r="BQ62" s="78" t="e" cm="1">
        <f t="array" ref="BQ62">_xlfn.IFS(AND(BJ62="contributo Fascia 1",(BM62*BN62)&gt;2000), 2000-BP62, IF(BJ62="contributo Fascia 2",(BM62*BN62)&gt;1500), 1500-BP62, IF(BJ62="contributo Fascia 1",(BM62*BN62)&lt;2000),2000-(BM62*BN62), IF(BJ62="contributo Fascia 2",(BM62*BN62)&lt;1500),1500-(BM62*BN62), IF(BJ62="ISEE non ammissibile",(BM62*BN62)=0),0, IF(BJ62="alloggio non assegnabile", (BM62*BN62)=0),0, IF(BJ62="contributo non applicabile",(BM62*BN62)=0),0)</f>
        <v>#N/A</v>
      </c>
      <c r="BR62" s="77">
        <v>0</v>
      </c>
      <c r="BS62" s="53" t="e" cm="1">
        <f t="array" ref="BS62">_xlfn.IFS(AND(BR62&gt;9360, BR62&lt;=20000), "FASCIA 1",IF(BR62&gt;20000, BR62&lt;=35000), "FASCIA 2")</f>
        <v>#N/A</v>
      </c>
      <c r="BT62" s="5">
        <v>0</v>
      </c>
      <c r="BU62" s="54" t="str">
        <f t="shared" si="21"/>
        <v>ND</v>
      </c>
      <c r="BV62" s="62" t="e" cm="1">
        <f t="array" ref="BV62">_xlfn.IFS(IF(BS62="FASCIA 1", BU62&lt;=15%), "contributo non applicabile", IF(BS62="FASCIA 2", BU62&lt;=20%), "contributo non applicabile", IF(BS62="FASCIA 1", BU62 &gt;15%), "contributo Fascia 1", IF(BS62="FASCIA 2", BU62&gt;20%), "contributo Fascia 2", IF(BS62="ISEE non ammissibile",BT62&gt;=0), "ISEE non ammissibile")</f>
        <v>#N/A</v>
      </c>
      <c r="BW62" s="63" t="e">
        <f t="shared" si="22"/>
        <v>#N/A</v>
      </c>
      <c r="BX62" s="51" t="e">
        <f t="shared" si="23"/>
        <v>#N/A</v>
      </c>
      <c r="BY62" s="21">
        <v>0</v>
      </c>
      <c r="BZ62" s="2">
        <v>0</v>
      </c>
      <c r="CA62" s="55">
        <f t="shared" si="24"/>
        <v>0</v>
      </c>
      <c r="CB62" s="56" t="e" cm="1">
        <f t="array" ref="CB62">_xlfn.IFS(AND(BV62="contributo Fascia 1",(BW62*BZ62)&gt;=2000), 2000, IF(BV62="contributo Fascia 2",(BW62*BZ62)&gt;=1500), 1500, IF(BV62="contributo Fascia 1",(BW62*BZ62)&lt;2000),(BW62*BZ62), IF(BV62="contributo Fascia 2",(BW62*BZ62)&lt;1500),(BW62*BZ62), IF(BV62="ISEE non ammissibile",(BW62*BZ62)=0),0, IF(BV62="alloggio non assegnabile", (BW62*BZ62)=0),0, IF(BV62="contributo non applicabile",(BW62*BZ62)=0),0)</f>
        <v>#N/A</v>
      </c>
      <c r="CC62" s="78" t="e" cm="1">
        <f t="array" ref="CC62">_xlfn.IFS(AND(BV62="contributo Fascia 1",(BY62*BZ62)&gt;2000), 2000-CB62, IF(BV62="contributo Fascia 2",(BY62*BZ62)&gt;1500), 1500-CB62, IF(BV62="contributo Fascia 1",(BY62*BZ62)&lt;2000),2000-(BY62*BZ62), IF(BV62="contributo Fascia 2",(BY62*BZ62)&lt;1500),1500-(BY62*BZ62), IF(BV62="ISEE non ammissibile",(BY62*BZ62)=0),0, IF(BV62="alloggio non assegnabile", (BY62*BZ62)=0),0, IF(BV62="contributo non applicabile",(BY62*BZ62)=0),0)</f>
        <v>#N/A</v>
      </c>
      <c r="CD62" s="75">
        <v>0</v>
      </c>
      <c r="CE62" s="53" t="e" cm="1">
        <f t="array" ref="CE62">_xlfn.IFS(AND(CD62&gt;9360, CD62&lt;=20000), "FASCIA 1",IF(CD62&gt;20000, CD62&lt;=35000), "FASCIA 2")</f>
        <v>#N/A</v>
      </c>
      <c r="CF62" s="5">
        <v>0</v>
      </c>
      <c r="CG62" s="54" t="str">
        <f t="shared" si="25"/>
        <v>ND</v>
      </c>
      <c r="CH62" s="62" t="e" cm="1">
        <f t="array" ref="CH62">_xlfn.IFS(IF(CE62="FASCIA 1", CG62&lt;=15%), "contributo non applicabile", IF(CE62="FASCIA 2", CG62&lt;=20%), "contributo non applicabile", IF(CE62="FASCIA 1", CG62 &gt;15%), "contributo Fascia 1", IF(CE62="FASCIA 2", CG62&gt;20%), "contributo Fascia 2", IF(CE62="ISEE non ammissibile",CF62&gt;=0), "ISEE non ammissibile")</f>
        <v>#N/A</v>
      </c>
      <c r="CI62" s="63" t="e">
        <f t="shared" si="26"/>
        <v>#N/A</v>
      </c>
      <c r="CJ62" s="51" t="e">
        <f t="shared" si="27"/>
        <v>#N/A</v>
      </c>
      <c r="CK62" s="21">
        <v>0</v>
      </c>
      <c r="CL62" s="2">
        <v>0</v>
      </c>
      <c r="CM62" s="55">
        <f t="shared" si="28"/>
        <v>0</v>
      </c>
      <c r="CN62" s="56" t="e" cm="1">
        <f t="array" ref="CN62">_xlfn.IFS(AND(CH62="contributo Fascia 1",(CI62*CL62)&gt;=2000), 2000, IF(CH62="contributo Fascia 2",(CI62*CL62)&gt;=1500), 1500, IF(CH62="contributo Fascia 1",(CI62*CL62)&lt;2000),(CI62*CL62), IF(CH62="contributo Fascia 2",(CI62*CL62)&lt;1500),(CI62*CL62), IF(CH62="ISEE non ammissibile",(CI62*CL62)=0),0, IF(CH62="alloggio non assegnabile", (CI62*CL62)=0),0, IF(CH62="contributo non applicabile",(CI62*CL62)=0),0)</f>
        <v>#N/A</v>
      </c>
      <c r="CO62" s="78" t="e" cm="1">
        <f t="array" ref="CO62">_xlfn.IFS(AND(CH62="contributo Fascia 1",(CK62*CL62)&gt;2000), 2000-CN62, IF(CH62="contributo Fascia 2",(CK62*CL62)&gt;1500), 1500-CN62, IF(CH62="contributo Fascia 1",(CK62*CL62)&lt;2000),2000-(CK62*CL62), IF(CH62="contributo Fascia 2",(CK62*CL62)&lt;1500),1500-(CK62*CL62), IF(CH62="ISEE non ammissibile",(CK62*CL62)=0),0, IF(CH62="alloggio non assegnabile", (CK62*CL62)=0),0, IF(CH62="contributo non applicabile",(CK62*CL62)=0),0)</f>
        <v>#N/A</v>
      </c>
    </row>
    <row r="63" spans="1:93" x14ac:dyDescent="0.25">
      <c r="A63" s="65"/>
      <c r="B63" s="20">
        <v>0</v>
      </c>
      <c r="C63" s="92">
        <f t="shared" si="0"/>
        <v>0</v>
      </c>
      <c r="D63" s="2"/>
      <c r="E63" s="2"/>
      <c r="F63" s="2"/>
      <c r="G63" s="2"/>
      <c r="H63" s="2"/>
      <c r="I63" s="74"/>
      <c r="J63" s="77">
        <v>0</v>
      </c>
      <c r="K63" s="53" t="str" cm="1">
        <f t="array" ref="K63">_xlfn.IFS(AND(J63&gt;9360, J63&lt;=20000), "FASCIA 1",IF(J63&gt;20000, J63&lt;=35000), "FASCIA 2", OR(J63&lt;=9360, J63&gt;35000), "ISEE non ammissibile")</f>
        <v>ISEE non ammissibile</v>
      </c>
      <c r="L63" s="5">
        <v>0</v>
      </c>
      <c r="M63" s="54" t="str">
        <f t="shared" si="1"/>
        <v>ND</v>
      </c>
      <c r="N63" s="62" t="str" cm="1">
        <f t="array" ref="N63">_xlfn.IFS(AND(K63="FASCIA 1",M63&gt;30%), "alloggio non assegnabile", IF(K63="FASCIA 2",M63&gt;40%), "alloggio non assegnabile", IF(K63="FASCIA 1", M63&lt;=15%), "contributo non applicabile", IF(K63="FASCIA 2", M63&lt;=20%), "contributo non applicabile", IF(K63="FASCIA 1", M63 &gt;15%), "contributo Fascia 1", IF(K63="FASCIA 2", M63&gt;20%), "contributo Fascia 2", IF(K63="ISEE non ammissibile",L63&gt;=0), "ISEE non ammissibile")</f>
        <v>ISEE non ammissibile</v>
      </c>
      <c r="O63" s="63">
        <f t="shared" si="2"/>
        <v>0</v>
      </c>
      <c r="P63" s="51" t="str">
        <f t="shared" si="3"/>
        <v>verificato</v>
      </c>
      <c r="Q63" s="21">
        <v>0</v>
      </c>
      <c r="R63" s="2">
        <v>0</v>
      </c>
      <c r="S63" s="55">
        <f t="shared" si="4"/>
        <v>0</v>
      </c>
      <c r="T63" s="56" cm="1">
        <f t="array" ref="T63">_xlfn.IFS(AND(N63="contributo Fascia 1",(O63*R63)&gt;=2000), 2000, IF(N63="contributo Fascia 2",(O63*R63)&gt;=1500), 1500, IF(N63="contributo Fascia 1",(O63*R63)&lt;2000),(O63*R63), IF(N63="contributo Fascia 2",(O63*R63)&lt;1500),(O63*R63), IF(N63="ISEE non ammissibile",(O63*R63)=0),0, IF(N63="alloggio non assegnabile", (O63*R63)=0),0, IF(N63="contributo non applicabile",(O63*R63)=0),0)</f>
        <v>0</v>
      </c>
      <c r="U63" s="78" cm="1">
        <f t="array" ref="U63">_xlfn.IFS(AND(N63="contributo Fascia 1",(Q63*R63)&gt;2000), 2000-T63, IF(N63="contributo Fascia 2",(Q63*R63)&gt;1500), 1500-T63, IF(N63="contributo Fascia 1",(Q63*R63)&lt;2000),2000-(Q63*R63), IF(N63="contributo Fascia 2",(Q63*R63)&lt;1500),1500-(Q63*R63), IF(N63="ISEE non ammissibile",(Q63*R63)=0),0, IF(N63="alloggio non assegnabile", (Q63*R63)=0),0, IF(N63="contributo non applicabile",(Q63*R63)=0),0)</f>
        <v>0</v>
      </c>
      <c r="V63" s="77">
        <v>0</v>
      </c>
      <c r="W63" s="53" t="e" cm="1">
        <f t="array" ref="W63">_xlfn.IFS(AND(V63&gt;9360, V63&lt;=20000), "FASCIA 1",IF(V63&gt;20000, V63&lt;=35000), "FASCIA 2")</f>
        <v>#N/A</v>
      </c>
      <c r="X63" s="5">
        <v>0</v>
      </c>
      <c r="Y63" s="54" t="str">
        <f t="shared" si="5"/>
        <v>ND</v>
      </c>
      <c r="Z63" s="62" t="e" cm="1">
        <f t="array" ref="Z63">_xlfn.IFS(IF(W63="FASCIA 1", Y63&lt;=15%), "contributo non applicabile", IF(W63="FASCIA 2", Y63&lt;=20%), "contributo non applicabile", IF(W63="FASCIA 1", Y63 &gt;15%), "contributo Fascia 1", IF(W63="FASCIA 2", Y63&gt;20%), "contributo Fascia 2", IF(W63="ISEE non ammissibile",X63&gt;=0), "ISEE non ammissibile")</f>
        <v>#N/A</v>
      </c>
      <c r="AA63" s="63" t="e">
        <f t="shared" si="6"/>
        <v>#N/A</v>
      </c>
      <c r="AB63" s="51" t="e">
        <f t="shared" si="7"/>
        <v>#N/A</v>
      </c>
      <c r="AC63" s="21">
        <v>0</v>
      </c>
      <c r="AD63" s="2">
        <v>0</v>
      </c>
      <c r="AE63" s="55">
        <f t="shared" si="8"/>
        <v>0</v>
      </c>
      <c r="AF63" s="56" t="e" cm="1">
        <f t="array" ref="AF63">_xlfn.IFS(AND(Z63="contributo Fascia 1",(AA63*AD63)&gt;=2000), 2000, IF(Z63="contributo Fascia 2",(AA63*AD63)&gt;=1500), 1500, IF(Z63="contributo Fascia 1",(AA63*AD63)&lt;2000),(AA63*AD63), IF(Z63="contributo Fascia 2",(AA63*AD63)&lt;1500),(AA63*AD63), IF(Z63="ISEE non ammissibile",(AA63*AD63)=0),0, IF(Z63="alloggio non assegnabile", (AA63*AD63)=0),0, IF(Z63="contributo non applicabile",(AA63*AD63)=0),0)</f>
        <v>#N/A</v>
      </c>
      <c r="AG63" s="78" t="e" cm="1">
        <f t="array" ref="AG63">_xlfn.IFS(AND(Z63="contributo Fascia 1",(AC63*AD63)&gt;2000), 2000-AF63, IF(Z63="contributo Fascia 2",(AC63*AD63)&gt;1500), 1500-AF63, IF(Z63="contributo Fascia 1",(AC63*AD63)&lt;2000),2000-(AC63*AD63), IF(Z63="contributo Fascia 2",(AC63*AD63)&lt;1500),1500-(AC63*AD63), IF(Z63="ISEE non ammissibile",(AC63*AD63)=0),0, IF(Z63="alloggio non assegnabile", (AC63*AD63)=0),0, IF(Z63="contributo non applicabile",(AC63*AD63)=0),0)</f>
        <v>#N/A</v>
      </c>
      <c r="AH63" s="75">
        <v>0</v>
      </c>
      <c r="AI63" s="53" t="e" cm="1">
        <f t="array" ref="AI63">_xlfn.IFS(AND(AH63&gt;9360, AH63&lt;=20000), "FASCIA 1",IF(AH63&gt;20000, AH63&lt;=35000), "FASCIA 2")</f>
        <v>#N/A</v>
      </c>
      <c r="AJ63" s="5">
        <v>0</v>
      </c>
      <c r="AK63" s="54" t="str">
        <f t="shared" si="9"/>
        <v>ND</v>
      </c>
      <c r="AL63" s="62" t="e" cm="1">
        <f t="array" ref="AL63">_xlfn.IFS(IF(AI63="FASCIA 1", AK63&lt;=15%), "contributo non applicabile", IF(AI63="FASCIA 2", AK63&lt;=20%), "contributo non applicabile", IF(AI63="FASCIA 1", AK63 &gt;15%), "contributo Fascia 1", IF(AI63="FASCIA 2", AK63&gt;20%), "contributo Fascia 2", IF(AI63="ISEE non ammissibile",AJ63&gt;=0), "ISEE non ammissibile")</f>
        <v>#N/A</v>
      </c>
      <c r="AM63" s="51" t="e">
        <f t="shared" si="10"/>
        <v>#N/A</v>
      </c>
      <c r="AN63" s="51" t="e">
        <f t="shared" si="11"/>
        <v>#N/A</v>
      </c>
      <c r="AO63" s="21">
        <v>0</v>
      </c>
      <c r="AP63" s="2">
        <v>0</v>
      </c>
      <c r="AQ63" s="55">
        <f t="shared" si="12"/>
        <v>0</v>
      </c>
      <c r="AR63" s="56" t="e" cm="1">
        <f t="array" ref="AR63">_xlfn.IFS(AND(AL63="contributo Fascia 1",(AM63*AP63)&gt;=2000), 2000, IF(AL63="contributo Fascia 2",(AM63*AP63)&gt;=1500), 1500, IF(AL63="contributo Fascia 1",(AM63*AP63)&lt;2000),(AM63*AP63), IF(AL63="contributo Fascia 2",(AM63*AP63)&lt;1500),(AM63*AP63), IF(AL63="ISEE non ammissibile",(AM63*AP63)=0),0, IF(AL63="alloggio non assegnabile", (AM63*AP63)=0),0, IF(AL63="contributo non applicabile",(AM63*AP63)=0),0)</f>
        <v>#N/A</v>
      </c>
      <c r="AS63" s="78" t="e" cm="1">
        <f t="array" ref="AS63">_xlfn.IFS(AND(AL63="contributo Fascia 1",(AO63*AP63)&gt;2000), 2000-AR63, IF(AL63="contributo Fascia 2",(AO63*AP63)&gt;1500), 1500-AR63, IF(AL63="contributo Fascia 1",(AO63*AP63)&lt;2000),2000-(AO63*AP63), IF(AL63="contributo Fascia 2",(AO63*AP63)&lt;1500),1500-(AO63*AP63), IF(AL63="ISEE non ammissibile",(AO63*AP63)=0),0, IF(AL63="alloggio non assegnabile", (AO63*AP63)=0),0, IF(AL63="contributo non applicabile",(AO63*AP63)=0),0)</f>
        <v>#N/A</v>
      </c>
      <c r="AT63" s="77">
        <v>0</v>
      </c>
      <c r="AU63" s="53" t="e" cm="1">
        <f t="array" ref="AU63">_xlfn.IFS(AND(AT63&gt;9360, AT63&lt;=20000), "FASCIA 1",IF(AT63&gt;20000, AT63&lt;=35000), "FASCIA 2")</f>
        <v>#N/A</v>
      </c>
      <c r="AV63" s="5">
        <v>0</v>
      </c>
      <c r="AW63" s="54" t="str">
        <f t="shared" si="13"/>
        <v>ND</v>
      </c>
      <c r="AX63" s="62" t="e" cm="1">
        <f t="array" ref="AX63">_xlfn.IFS(IF(AU63="FASCIA 1", AW63&lt;=15%), "contributo non applicabile", IF(AU63="FASCIA 2", AW63&lt;=20%), "contributo non applicabile", IF(AU63="FASCIA 1", AW63 &gt;15%), "contributo Fascia 1", IF(AU63="FASCIA 2", AW63&gt;20%), "contributo Fascia 2", IF(AU63="ISEE non ammissibile",AV63&gt;=0), "ISEE non ammissibile")</f>
        <v>#N/A</v>
      </c>
      <c r="AY63" s="63" t="e">
        <f t="shared" si="14"/>
        <v>#N/A</v>
      </c>
      <c r="AZ63" s="51" t="e">
        <f t="shared" si="15"/>
        <v>#N/A</v>
      </c>
      <c r="BA63" s="21">
        <v>0</v>
      </c>
      <c r="BB63" s="2">
        <v>0</v>
      </c>
      <c r="BC63" s="55">
        <f t="shared" si="16"/>
        <v>0</v>
      </c>
      <c r="BD63" s="56" t="e" cm="1">
        <f t="array" ref="BD63">_xlfn.IFS(AND(AX63="contributo Fascia 1",(AY63*BB63)&gt;=2000), 2000, IF(AX63="contributo Fascia 2",(AY63*BB63)&gt;=1500), 1500, IF(AX63="contributo Fascia 1",(AY63*BB63)&lt;2000),(AY63*BB63), IF(AX63="contributo Fascia 2",(AY63*BB63)&lt;1500),(AY63*BB63), IF(AX63="ISEE non ammissibile",(AY63*BB63)=0),0, IF(AX63="alloggio non assegnabile", (AY63*BB63)=0),0, IF(AX63="contributo non applicabile",(AY63*BB63)=0),0)</f>
        <v>#N/A</v>
      </c>
      <c r="BE63" s="78" t="e" cm="1">
        <f t="array" ref="BE63">_xlfn.IFS(AND(AX63="contributo Fascia 1",(BA63*BB63)&gt;2000), 2000-BD63, IF(AX63="contributo Fascia 2",(BA63*BB63)&gt;1500), 1500-BD63, IF(AX63="contributo Fascia 1",(BA63*BB63)&lt;2000),2000-(BA63*BB63), IF(AX63="contributo Fascia 2",(BA63*BB63)&lt;1500),1500-(BA63*BB63), IF(AX63="ISEE non ammissibile",(BA63*BB63)=0),0, IF(AX63="alloggio non assegnabile", (BA63*BB63)=0),0, IF(AX63="contributo non applicabile",(BA63*BB63)=0),0)</f>
        <v>#N/A</v>
      </c>
      <c r="BF63" s="75">
        <v>0</v>
      </c>
      <c r="BG63" s="53" t="e" cm="1">
        <f t="array" ref="BG63">_xlfn.IFS(AND(BF63&gt;9360, BF63&lt;=20000), "FASCIA 1",IF(BF63&gt;20000, BF63&lt;=35000), "FASCIA 2")</f>
        <v>#N/A</v>
      </c>
      <c r="BH63" s="5">
        <v>0</v>
      </c>
      <c r="BI63" s="54" t="str">
        <f t="shared" si="17"/>
        <v>ND</v>
      </c>
      <c r="BJ63" s="62" t="e" cm="1">
        <f t="array" ref="BJ63">_xlfn.IFS(IF(BG63="FASCIA 1", BI63&lt;=15%), "contributo non applicabile", IF(BG63="FASCIA 2", BI63&lt;=20%), "contributo non applicabile", IF(BG63="FASCIA 1", BI63 &gt;15%), "contributo Fascia 1", IF(BG63="FASCIA 2", BI63&gt;20%), "contributo Fascia 2", IF(BG63="ISEE non ammissibile",BH63&gt;=0), "ISEE non ammissibile")</f>
        <v>#N/A</v>
      </c>
      <c r="BK63" s="63" t="e">
        <f t="shared" si="18"/>
        <v>#N/A</v>
      </c>
      <c r="BL63" s="51" t="e">
        <f t="shared" si="19"/>
        <v>#N/A</v>
      </c>
      <c r="BM63" s="21">
        <v>0</v>
      </c>
      <c r="BN63" s="2">
        <v>0</v>
      </c>
      <c r="BO63" s="55">
        <f t="shared" si="20"/>
        <v>0</v>
      </c>
      <c r="BP63" s="56" t="e" cm="1">
        <f t="array" ref="BP63">_xlfn.IFS(AND(BJ63="contributo Fascia 1",(BK63*BN63)&gt;=2000), 2000, IF(BJ63="contributo Fascia 2",(BK63*BN63)&gt;=1500), 1500, IF(BJ63="contributo Fascia 1",(BK63*BN63)&lt;2000),(BK63*BN63), IF(BJ63="contributo Fascia 2",(BK63*BN63)&lt;1500),(BK63*BN63), IF(BJ63="ISEE non ammissibile",(BK63*BN63)=0),0, IF(BJ63="alloggio non assegnabile", (BK63*BN63)=0),0, IF(BJ63="contributo non applicabile",(BK63*BN63)=0),0)</f>
        <v>#N/A</v>
      </c>
      <c r="BQ63" s="78" t="e" cm="1">
        <f t="array" ref="BQ63">_xlfn.IFS(AND(BJ63="contributo Fascia 1",(BM63*BN63)&gt;2000), 2000-BP63, IF(BJ63="contributo Fascia 2",(BM63*BN63)&gt;1500), 1500-BP63, IF(BJ63="contributo Fascia 1",(BM63*BN63)&lt;2000),2000-(BM63*BN63), IF(BJ63="contributo Fascia 2",(BM63*BN63)&lt;1500),1500-(BM63*BN63), IF(BJ63="ISEE non ammissibile",(BM63*BN63)=0),0, IF(BJ63="alloggio non assegnabile", (BM63*BN63)=0),0, IF(BJ63="contributo non applicabile",(BM63*BN63)=0),0)</f>
        <v>#N/A</v>
      </c>
      <c r="BR63" s="77">
        <v>0</v>
      </c>
      <c r="BS63" s="53" t="e" cm="1">
        <f t="array" ref="BS63">_xlfn.IFS(AND(BR63&gt;9360, BR63&lt;=20000), "FASCIA 1",IF(BR63&gt;20000, BR63&lt;=35000), "FASCIA 2")</f>
        <v>#N/A</v>
      </c>
      <c r="BT63" s="5">
        <v>0</v>
      </c>
      <c r="BU63" s="54" t="str">
        <f t="shared" si="21"/>
        <v>ND</v>
      </c>
      <c r="BV63" s="62" t="e" cm="1">
        <f t="array" ref="BV63">_xlfn.IFS(IF(BS63="FASCIA 1", BU63&lt;=15%), "contributo non applicabile", IF(BS63="FASCIA 2", BU63&lt;=20%), "contributo non applicabile", IF(BS63="FASCIA 1", BU63 &gt;15%), "contributo Fascia 1", IF(BS63="FASCIA 2", BU63&gt;20%), "contributo Fascia 2", IF(BS63="ISEE non ammissibile",BT63&gt;=0), "ISEE non ammissibile")</f>
        <v>#N/A</v>
      </c>
      <c r="BW63" s="63" t="e">
        <f t="shared" si="22"/>
        <v>#N/A</v>
      </c>
      <c r="BX63" s="51" t="e">
        <f t="shared" si="23"/>
        <v>#N/A</v>
      </c>
      <c r="BY63" s="21">
        <v>0</v>
      </c>
      <c r="BZ63" s="2">
        <v>0</v>
      </c>
      <c r="CA63" s="55">
        <f t="shared" si="24"/>
        <v>0</v>
      </c>
      <c r="CB63" s="56" t="e" cm="1">
        <f t="array" ref="CB63">_xlfn.IFS(AND(BV63="contributo Fascia 1",(BW63*BZ63)&gt;=2000), 2000, IF(BV63="contributo Fascia 2",(BW63*BZ63)&gt;=1500), 1500, IF(BV63="contributo Fascia 1",(BW63*BZ63)&lt;2000),(BW63*BZ63), IF(BV63="contributo Fascia 2",(BW63*BZ63)&lt;1500),(BW63*BZ63), IF(BV63="ISEE non ammissibile",(BW63*BZ63)=0),0, IF(BV63="alloggio non assegnabile", (BW63*BZ63)=0),0, IF(BV63="contributo non applicabile",(BW63*BZ63)=0),0)</f>
        <v>#N/A</v>
      </c>
      <c r="CC63" s="78" t="e" cm="1">
        <f t="array" ref="CC63">_xlfn.IFS(AND(BV63="contributo Fascia 1",(BY63*BZ63)&gt;2000), 2000-CB63, IF(BV63="contributo Fascia 2",(BY63*BZ63)&gt;1500), 1500-CB63, IF(BV63="contributo Fascia 1",(BY63*BZ63)&lt;2000),2000-(BY63*BZ63), IF(BV63="contributo Fascia 2",(BY63*BZ63)&lt;1500),1500-(BY63*BZ63), IF(BV63="ISEE non ammissibile",(BY63*BZ63)=0),0, IF(BV63="alloggio non assegnabile", (BY63*BZ63)=0),0, IF(BV63="contributo non applicabile",(BY63*BZ63)=0),0)</f>
        <v>#N/A</v>
      </c>
      <c r="CD63" s="75">
        <v>0</v>
      </c>
      <c r="CE63" s="53" t="e" cm="1">
        <f t="array" ref="CE63">_xlfn.IFS(AND(CD63&gt;9360, CD63&lt;=20000), "FASCIA 1",IF(CD63&gt;20000, CD63&lt;=35000), "FASCIA 2")</f>
        <v>#N/A</v>
      </c>
      <c r="CF63" s="5">
        <v>0</v>
      </c>
      <c r="CG63" s="54" t="str">
        <f t="shared" si="25"/>
        <v>ND</v>
      </c>
      <c r="CH63" s="62" t="e" cm="1">
        <f t="array" ref="CH63">_xlfn.IFS(IF(CE63="FASCIA 1", CG63&lt;=15%), "contributo non applicabile", IF(CE63="FASCIA 2", CG63&lt;=20%), "contributo non applicabile", IF(CE63="FASCIA 1", CG63 &gt;15%), "contributo Fascia 1", IF(CE63="FASCIA 2", CG63&gt;20%), "contributo Fascia 2", IF(CE63="ISEE non ammissibile",CF63&gt;=0), "ISEE non ammissibile")</f>
        <v>#N/A</v>
      </c>
      <c r="CI63" s="63" t="e">
        <f t="shared" si="26"/>
        <v>#N/A</v>
      </c>
      <c r="CJ63" s="51" t="e">
        <f t="shared" si="27"/>
        <v>#N/A</v>
      </c>
      <c r="CK63" s="21">
        <v>0</v>
      </c>
      <c r="CL63" s="2">
        <v>0</v>
      </c>
      <c r="CM63" s="55">
        <f t="shared" si="28"/>
        <v>0</v>
      </c>
      <c r="CN63" s="56" t="e" cm="1">
        <f t="array" ref="CN63">_xlfn.IFS(AND(CH63="contributo Fascia 1",(CI63*CL63)&gt;=2000), 2000, IF(CH63="contributo Fascia 2",(CI63*CL63)&gt;=1500), 1500, IF(CH63="contributo Fascia 1",(CI63*CL63)&lt;2000),(CI63*CL63), IF(CH63="contributo Fascia 2",(CI63*CL63)&lt;1500),(CI63*CL63), IF(CH63="ISEE non ammissibile",(CI63*CL63)=0),0, IF(CH63="alloggio non assegnabile", (CI63*CL63)=0),0, IF(CH63="contributo non applicabile",(CI63*CL63)=0),0)</f>
        <v>#N/A</v>
      </c>
      <c r="CO63" s="78" t="e" cm="1">
        <f t="array" ref="CO63">_xlfn.IFS(AND(CH63="contributo Fascia 1",(CK63*CL63)&gt;2000), 2000-CN63, IF(CH63="contributo Fascia 2",(CK63*CL63)&gt;1500), 1500-CN63, IF(CH63="contributo Fascia 1",(CK63*CL63)&lt;2000),2000-(CK63*CL63), IF(CH63="contributo Fascia 2",(CK63*CL63)&lt;1500),1500-(CK63*CL63), IF(CH63="ISEE non ammissibile",(CK63*CL63)=0),0, IF(CH63="alloggio non assegnabile", (CK63*CL63)=0),0, IF(CH63="contributo non applicabile",(CK63*CL63)=0),0)</f>
        <v>#N/A</v>
      </c>
    </row>
    <row r="64" spans="1:93" x14ac:dyDescent="0.25">
      <c r="A64" s="65"/>
      <c r="B64" s="20">
        <v>0</v>
      </c>
      <c r="C64" s="92">
        <f t="shared" si="0"/>
        <v>0</v>
      </c>
      <c r="D64" s="2"/>
      <c r="E64" s="2"/>
      <c r="F64" s="2"/>
      <c r="G64" s="2"/>
      <c r="H64" s="2"/>
      <c r="I64" s="74"/>
      <c r="J64" s="77">
        <v>0</v>
      </c>
      <c r="K64" s="53" t="str" cm="1">
        <f t="array" ref="K64">_xlfn.IFS(AND(J64&gt;9360, J64&lt;=20000), "FASCIA 1",IF(J64&gt;20000, J64&lt;=35000), "FASCIA 2", OR(J64&lt;=9360, J64&gt;35000), "ISEE non ammissibile")</f>
        <v>ISEE non ammissibile</v>
      </c>
      <c r="L64" s="5">
        <v>0</v>
      </c>
      <c r="M64" s="54" t="str">
        <f t="shared" si="1"/>
        <v>ND</v>
      </c>
      <c r="N64" s="62" t="str" cm="1">
        <f t="array" ref="N64">_xlfn.IFS(AND(K64="FASCIA 1",M64&gt;30%), "alloggio non assegnabile", IF(K64="FASCIA 2",M64&gt;40%), "alloggio non assegnabile", IF(K64="FASCIA 1", M64&lt;=15%), "contributo non applicabile", IF(K64="FASCIA 2", M64&lt;=20%), "contributo non applicabile", IF(K64="FASCIA 1", M64 &gt;15%), "contributo Fascia 1", IF(K64="FASCIA 2", M64&gt;20%), "contributo Fascia 2", IF(K64="ISEE non ammissibile",L64&gt;=0), "ISEE non ammissibile")</f>
        <v>ISEE non ammissibile</v>
      </c>
      <c r="O64" s="63">
        <f t="shared" si="2"/>
        <v>0</v>
      </c>
      <c r="P64" s="51" t="str">
        <f t="shared" si="3"/>
        <v>verificato</v>
      </c>
      <c r="Q64" s="21">
        <v>0</v>
      </c>
      <c r="R64" s="2">
        <v>0</v>
      </c>
      <c r="S64" s="55">
        <f t="shared" si="4"/>
        <v>0</v>
      </c>
      <c r="T64" s="56" cm="1">
        <f t="array" ref="T64">_xlfn.IFS(AND(N64="contributo Fascia 1",(O64*R64)&gt;=2000), 2000, IF(N64="contributo Fascia 2",(O64*R64)&gt;=1500), 1500, IF(N64="contributo Fascia 1",(O64*R64)&lt;2000),(O64*R64), IF(N64="contributo Fascia 2",(O64*R64)&lt;1500),(O64*R64), IF(N64="ISEE non ammissibile",(O64*R64)=0),0, IF(N64="alloggio non assegnabile", (O64*R64)=0),0, IF(N64="contributo non applicabile",(O64*R64)=0),0)</f>
        <v>0</v>
      </c>
      <c r="U64" s="78" cm="1">
        <f t="array" ref="U64">_xlfn.IFS(AND(N64="contributo Fascia 1",(Q64*R64)&gt;2000), 2000-T64, IF(N64="contributo Fascia 2",(Q64*R64)&gt;1500), 1500-T64, IF(N64="contributo Fascia 1",(Q64*R64)&lt;2000),2000-(Q64*R64), IF(N64="contributo Fascia 2",(Q64*R64)&lt;1500),1500-(Q64*R64), IF(N64="ISEE non ammissibile",(Q64*R64)=0),0, IF(N64="alloggio non assegnabile", (Q64*R64)=0),0, IF(N64="contributo non applicabile",(Q64*R64)=0),0)</f>
        <v>0</v>
      </c>
      <c r="V64" s="77">
        <v>0</v>
      </c>
      <c r="W64" s="53" t="e" cm="1">
        <f t="array" ref="W64">_xlfn.IFS(AND(V64&gt;9360, V64&lt;=20000), "FASCIA 1",IF(V64&gt;20000, V64&lt;=35000), "FASCIA 2")</f>
        <v>#N/A</v>
      </c>
      <c r="X64" s="5">
        <v>0</v>
      </c>
      <c r="Y64" s="54" t="str">
        <f t="shared" si="5"/>
        <v>ND</v>
      </c>
      <c r="Z64" s="62" t="e" cm="1">
        <f t="array" ref="Z64">_xlfn.IFS(IF(W64="FASCIA 1", Y64&lt;=15%), "contributo non applicabile", IF(W64="FASCIA 2", Y64&lt;=20%), "contributo non applicabile", IF(W64="FASCIA 1", Y64 &gt;15%), "contributo Fascia 1", IF(W64="FASCIA 2", Y64&gt;20%), "contributo Fascia 2", IF(W64="ISEE non ammissibile",X64&gt;=0), "ISEE non ammissibile")</f>
        <v>#N/A</v>
      </c>
      <c r="AA64" s="63" t="e">
        <f t="shared" si="6"/>
        <v>#N/A</v>
      </c>
      <c r="AB64" s="51" t="e">
        <f t="shared" si="7"/>
        <v>#N/A</v>
      </c>
      <c r="AC64" s="21">
        <v>0</v>
      </c>
      <c r="AD64" s="2">
        <v>0</v>
      </c>
      <c r="AE64" s="55">
        <f t="shared" si="8"/>
        <v>0</v>
      </c>
      <c r="AF64" s="56" t="e" cm="1">
        <f t="array" ref="AF64">_xlfn.IFS(AND(Z64="contributo Fascia 1",(AA64*AD64)&gt;=2000), 2000, IF(Z64="contributo Fascia 2",(AA64*AD64)&gt;=1500), 1500, IF(Z64="contributo Fascia 1",(AA64*AD64)&lt;2000),(AA64*AD64), IF(Z64="contributo Fascia 2",(AA64*AD64)&lt;1500),(AA64*AD64), IF(Z64="ISEE non ammissibile",(AA64*AD64)=0),0, IF(Z64="alloggio non assegnabile", (AA64*AD64)=0),0, IF(Z64="contributo non applicabile",(AA64*AD64)=0),0)</f>
        <v>#N/A</v>
      </c>
      <c r="AG64" s="78" t="e" cm="1">
        <f t="array" ref="AG64">_xlfn.IFS(AND(Z64="contributo Fascia 1",(AC64*AD64)&gt;2000), 2000-AF64, IF(Z64="contributo Fascia 2",(AC64*AD64)&gt;1500), 1500-AF64, IF(Z64="contributo Fascia 1",(AC64*AD64)&lt;2000),2000-(AC64*AD64), IF(Z64="contributo Fascia 2",(AC64*AD64)&lt;1500),1500-(AC64*AD64), IF(Z64="ISEE non ammissibile",(AC64*AD64)=0),0, IF(Z64="alloggio non assegnabile", (AC64*AD64)=0),0, IF(Z64="contributo non applicabile",(AC64*AD64)=0),0)</f>
        <v>#N/A</v>
      </c>
      <c r="AH64" s="75">
        <v>0</v>
      </c>
      <c r="AI64" s="53" t="e" cm="1">
        <f t="array" ref="AI64">_xlfn.IFS(AND(AH64&gt;9360, AH64&lt;=20000), "FASCIA 1",IF(AH64&gt;20000, AH64&lt;=35000), "FASCIA 2")</f>
        <v>#N/A</v>
      </c>
      <c r="AJ64" s="5">
        <v>0</v>
      </c>
      <c r="AK64" s="54" t="str">
        <f t="shared" si="9"/>
        <v>ND</v>
      </c>
      <c r="AL64" s="62" t="e" cm="1">
        <f t="array" ref="AL64">_xlfn.IFS(IF(AI64="FASCIA 1", AK64&lt;=15%), "contributo non applicabile", IF(AI64="FASCIA 2", AK64&lt;=20%), "contributo non applicabile", IF(AI64="FASCIA 1", AK64 &gt;15%), "contributo Fascia 1", IF(AI64="FASCIA 2", AK64&gt;20%), "contributo Fascia 2", IF(AI64="ISEE non ammissibile",AJ64&gt;=0), "ISEE non ammissibile")</f>
        <v>#N/A</v>
      </c>
      <c r="AM64" s="51" t="e">
        <f t="shared" si="10"/>
        <v>#N/A</v>
      </c>
      <c r="AN64" s="51" t="e">
        <f t="shared" si="11"/>
        <v>#N/A</v>
      </c>
      <c r="AO64" s="21">
        <v>0</v>
      </c>
      <c r="AP64" s="2">
        <v>0</v>
      </c>
      <c r="AQ64" s="55">
        <f t="shared" si="12"/>
        <v>0</v>
      </c>
      <c r="AR64" s="56" t="e" cm="1">
        <f t="array" ref="AR64">_xlfn.IFS(AND(AL64="contributo Fascia 1",(AM64*AP64)&gt;=2000), 2000, IF(AL64="contributo Fascia 2",(AM64*AP64)&gt;=1500), 1500, IF(AL64="contributo Fascia 1",(AM64*AP64)&lt;2000),(AM64*AP64), IF(AL64="contributo Fascia 2",(AM64*AP64)&lt;1500),(AM64*AP64), IF(AL64="ISEE non ammissibile",(AM64*AP64)=0),0, IF(AL64="alloggio non assegnabile", (AM64*AP64)=0),0, IF(AL64="contributo non applicabile",(AM64*AP64)=0),0)</f>
        <v>#N/A</v>
      </c>
      <c r="AS64" s="78" t="e" cm="1">
        <f t="array" ref="AS64">_xlfn.IFS(AND(AL64="contributo Fascia 1",(AO64*AP64)&gt;2000), 2000-AR64, IF(AL64="contributo Fascia 2",(AO64*AP64)&gt;1500), 1500-AR64, IF(AL64="contributo Fascia 1",(AO64*AP64)&lt;2000),2000-(AO64*AP64), IF(AL64="contributo Fascia 2",(AO64*AP64)&lt;1500),1500-(AO64*AP64), IF(AL64="ISEE non ammissibile",(AO64*AP64)=0),0, IF(AL64="alloggio non assegnabile", (AO64*AP64)=0),0, IF(AL64="contributo non applicabile",(AO64*AP64)=0),0)</f>
        <v>#N/A</v>
      </c>
      <c r="AT64" s="77">
        <v>0</v>
      </c>
      <c r="AU64" s="53" t="e" cm="1">
        <f t="array" ref="AU64">_xlfn.IFS(AND(AT64&gt;9360, AT64&lt;=20000), "FASCIA 1",IF(AT64&gt;20000, AT64&lt;=35000), "FASCIA 2")</f>
        <v>#N/A</v>
      </c>
      <c r="AV64" s="5">
        <v>0</v>
      </c>
      <c r="AW64" s="54" t="str">
        <f t="shared" si="13"/>
        <v>ND</v>
      </c>
      <c r="AX64" s="62" t="e" cm="1">
        <f t="array" ref="AX64">_xlfn.IFS(IF(AU64="FASCIA 1", AW64&lt;=15%), "contributo non applicabile", IF(AU64="FASCIA 2", AW64&lt;=20%), "contributo non applicabile", IF(AU64="FASCIA 1", AW64 &gt;15%), "contributo Fascia 1", IF(AU64="FASCIA 2", AW64&gt;20%), "contributo Fascia 2", IF(AU64="ISEE non ammissibile",AV64&gt;=0), "ISEE non ammissibile")</f>
        <v>#N/A</v>
      </c>
      <c r="AY64" s="63" t="e">
        <f t="shared" si="14"/>
        <v>#N/A</v>
      </c>
      <c r="AZ64" s="51" t="e">
        <f t="shared" si="15"/>
        <v>#N/A</v>
      </c>
      <c r="BA64" s="21">
        <v>0</v>
      </c>
      <c r="BB64" s="2">
        <v>0</v>
      </c>
      <c r="BC64" s="55">
        <f t="shared" si="16"/>
        <v>0</v>
      </c>
      <c r="BD64" s="56" t="e" cm="1">
        <f t="array" ref="BD64">_xlfn.IFS(AND(AX64="contributo Fascia 1",(AY64*BB64)&gt;=2000), 2000, IF(AX64="contributo Fascia 2",(AY64*BB64)&gt;=1500), 1500, IF(AX64="contributo Fascia 1",(AY64*BB64)&lt;2000),(AY64*BB64), IF(AX64="contributo Fascia 2",(AY64*BB64)&lt;1500),(AY64*BB64), IF(AX64="ISEE non ammissibile",(AY64*BB64)=0),0, IF(AX64="alloggio non assegnabile", (AY64*BB64)=0),0, IF(AX64="contributo non applicabile",(AY64*BB64)=0),0)</f>
        <v>#N/A</v>
      </c>
      <c r="BE64" s="78" t="e" cm="1">
        <f t="array" ref="BE64">_xlfn.IFS(AND(AX64="contributo Fascia 1",(BA64*BB64)&gt;2000), 2000-BD64, IF(AX64="contributo Fascia 2",(BA64*BB64)&gt;1500), 1500-BD64, IF(AX64="contributo Fascia 1",(BA64*BB64)&lt;2000),2000-(BA64*BB64), IF(AX64="contributo Fascia 2",(BA64*BB64)&lt;1500),1500-(BA64*BB64), IF(AX64="ISEE non ammissibile",(BA64*BB64)=0),0, IF(AX64="alloggio non assegnabile", (BA64*BB64)=0),0, IF(AX64="contributo non applicabile",(BA64*BB64)=0),0)</f>
        <v>#N/A</v>
      </c>
      <c r="BF64" s="75">
        <v>0</v>
      </c>
      <c r="BG64" s="53" t="e" cm="1">
        <f t="array" ref="BG64">_xlfn.IFS(AND(BF64&gt;9360, BF64&lt;=20000), "FASCIA 1",IF(BF64&gt;20000, BF64&lt;=35000), "FASCIA 2")</f>
        <v>#N/A</v>
      </c>
      <c r="BH64" s="5">
        <v>0</v>
      </c>
      <c r="BI64" s="54" t="str">
        <f t="shared" si="17"/>
        <v>ND</v>
      </c>
      <c r="BJ64" s="62" t="e" cm="1">
        <f t="array" ref="BJ64">_xlfn.IFS(IF(BG64="FASCIA 1", BI64&lt;=15%), "contributo non applicabile", IF(BG64="FASCIA 2", BI64&lt;=20%), "contributo non applicabile", IF(BG64="FASCIA 1", BI64 &gt;15%), "contributo Fascia 1", IF(BG64="FASCIA 2", BI64&gt;20%), "contributo Fascia 2", IF(BG64="ISEE non ammissibile",BH64&gt;=0), "ISEE non ammissibile")</f>
        <v>#N/A</v>
      </c>
      <c r="BK64" s="63" t="e">
        <f t="shared" si="18"/>
        <v>#N/A</v>
      </c>
      <c r="BL64" s="51" t="e">
        <f t="shared" si="19"/>
        <v>#N/A</v>
      </c>
      <c r="BM64" s="21">
        <v>0</v>
      </c>
      <c r="BN64" s="2">
        <v>0</v>
      </c>
      <c r="BO64" s="55">
        <f t="shared" si="20"/>
        <v>0</v>
      </c>
      <c r="BP64" s="56" t="e" cm="1">
        <f t="array" ref="BP64">_xlfn.IFS(AND(BJ64="contributo Fascia 1",(BK64*BN64)&gt;=2000), 2000, IF(BJ64="contributo Fascia 2",(BK64*BN64)&gt;=1500), 1500, IF(BJ64="contributo Fascia 1",(BK64*BN64)&lt;2000),(BK64*BN64), IF(BJ64="contributo Fascia 2",(BK64*BN64)&lt;1500),(BK64*BN64), IF(BJ64="ISEE non ammissibile",(BK64*BN64)=0),0, IF(BJ64="alloggio non assegnabile", (BK64*BN64)=0),0, IF(BJ64="contributo non applicabile",(BK64*BN64)=0),0)</f>
        <v>#N/A</v>
      </c>
      <c r="BQ64" s="78" t="e" cm="1">
        <f t="array" ref="BQ64">_xlfn.IFS(AND(BJ64="contributo Fascia 1",(BM64*BN64)&gt;2000), 2000-BP64, IF(BJ64="contributo Fascia 2",(BM64*BN64)&gt;1500), 1500-BP64, IF(BJ64="contributo Fascia 1",(BM64*BN64)&lt;2000),2000-(BM64*BN64), IF(BJ64="contributo Fascia 2",(BM64*BN64)&lt;1500),1500-(BM64*BN64), IF(BJ64="ISEE non ammissibile",(BM64*BN64)=0),0, IF(BJ64="alloggio non assegnabile", (BM64*BN64)=0),0, IF(BJ64="contributo non applicabile",(BM64*BN64)=0),0)</f>
        <v>#N/A</v>
      </c>
      <c r="BR64" s="77">
        <v>0</v>
      </c>
      <c r="BS64" s="53" t="e" cm="1">
        <f t="array" ref="BS64">_xlfn.IFS(AND(BR64&gt;9360, BR64&lt;=20000), "FASCIA 1",IF(BR64&gt;20000, BR64&lt;=35000), "FASCIA 2")</f>
        <v>#N/A</v>
      </c>
      <c r="BT64" s="5">
        <v>0</v>
      </c>
      <c r="BU64" s="54" t="str">
        <f t="shared" si="21"/>
        <v>ND</v>
      </c>
      <c r="BV64" s="62" t="e" cm="1">
        <f t="array" ref="BV64">_xlfn.IFS(IF(BS64="FASCIA 1", BU64&lt;=15%), "contributo non applicabile", IF(BS64="FASCIA 2", BU64&lt;=20%), "contributo non applicabile", IF(BS64="FASCIA 1", BU64 &gt;15%), "contributo Fascia 1", IF(BS64="FASCIA 2", BU64&gt;20%), "contributo Fascia 2", IF(BS64="ISEE non ammissibile",BT64&gt;=0), "ISEE non ammissibile")</f>
        <v>#N/A</v>
      </c>
      <c r="BW64" s="63" t="e">
        <f t="shared" si="22"/>
        <v>#N/A</v>
      </c>
      <c r="BX64" s="51" t="e">
        <f t="shared" si="23"/>
        <v>#N/A</v>
      </c>
      <c r="BY64" s="21">
        <v>0</v>
      </c>
      <c r="BZ64" s="2">
        <v>0</v>
      </c>
      <c r="CA64" s="55">
        <f t="shared" si="24"/>
        <v>0</v>
      </c>
      <c r="CB64" s="56" t="e" cm="1">
        <f t="array" ref="CB64">_xlfn.IFS(AND(BV64="contributo Fascia 1",(BW64*BZ64)&gt;=2000), 2000, IF(BV64="contributo Fascia 2",(BW64*BZ64)&gt;=1500), 1500, IF(BV64="contributo Fascia 1",(BW64*BZ64)&lt;2000),(BW64*BZ64), IF(BV64="contributo Fascia 2",(BW64*BZ64)&lt;1500),(BW64*BZ64), IF(BV64="ISEE non ammissibile",(BW64*BZ64)=0),0, IF(BV64="alloggio non assegnabile", (BW64*BZ64)=0),0, IF(BV64="contributo non applicabile",(BW64*BZ64)=0),0)</f>
        <v>#N/A</v>
      </c>
      <c r="CC64" s="78" t="e" cm="1">
        <f t="array" ref="CC64">_xlfn.IFS(AND(BV64="contributo Fascia 1",(BY64*BZ64)&gt;2000), 2000-CB64, IF(BV64="contributo Fascia 2",(BY64*BZ64)&gt;1500), 1500-CB64, IF(BV64="contributo Fascia 1",(BY64*BZ64)&lt;2000),2000-(BY64*BZ64), IF(BV64="contributo Fascia 2",(BY64*BZ64)&lt;1500),1500-(BY64*BZ64), IF(BV64="ISEE non ammissibile",(BY64*BZ64)=0),0, IF(BV64="alloggio non assegnabile", (BY64*BZ64)=0),0, IF(BV64="contributo non applicabile",(BY64*BZ64)=0),0)</f>
        <v>#N/A</v>
      </c>
      <c r="CD64" s="75">
        <v>0</v>
      </c>
      <c r="CE64" s="53" t="e" cm="1">
        <f t="array" ref="CE64">_xlfn.IFS(AND(CD64&gt;9360, CD64&lt;=20000), "FASCIA 1",IF(CD64&gt;20000, CD64&lt;=35000), "FASCIA 2")</f>
        <v>#N/A</v>
      </c>
      <c r="CF64" s="5">
        <v>0</v>
      </c>
      <c r="CG64" s="54" t="str">
        <f t="shared" si="25"/>
        <v>ND</v>
      </c>
      <c r="CH64" s="62" t="e" cm="1">
        <f t="array" ref="CH64">_xlfn.IFS(IF(CE64="FASCIA 1", CG64&lt;=15%), "contributo non applicabile", IF(CE64="FASCIA 2", CG64&lt;=20%), "contributo non applicabile", IF(CE64="FASCIA 1", CG64 &gt;15%), "contributo Fascia 1", IF(CE64="FASCIA 2", CG64&gt;20%), "contributo Fascia 2", IF(CE64="ISEE non ammissibile",CF64&gt;=0), "ISEE non ammissibile")</f>
        <v>#N/A</v>
      </c>
      <c r="CI64" s="63" t="e">
        <f t="shared" si="26"/>
        <v>#N/A</v>
      </c>
      <c r="CJ64" s="51" t="e">
        <f t="shared" si="27"/>
        <v>#N/A</v>
      </c>
      <c r="CK64" s="21">
        <v>0</v>
      </c>
      <c r="CL64" s="2">
        <v>0</v>
      </c>
      <c r="CM64" s="55">
        <f t="shared" si="28"/>
        <v>0</v>
      </c>
      <c r="CN64" s="56" t="e" cm="1">
        <f t="array" ref="CN64">_xlfn.IFS(AND(CH64="contributo Fascia 1",(CI64*CL64)&gt;=2000), 2000, IF(CH64="contributo Fascia 2",(CI64*CL64)&gt;=1500), 1500, IF(CH64="contributo Fascia 1",(CI64*CL64)&lt;2000),(CI64*CL64), IF(CH64="contributo Fascia 2",(CI64*CL64)&lt;1500),(CI64*CL64), IF(CH64="ISEE non ammissibile",(CI64*CL64)=0),0, IF(CH64="alloggio non assegnabile", (CI64*CL64)=0),0, IF(CH64="contributo non applicabile",(CI64*CL64)=0),0)</f>
        <v>#N/A</v>
      </c>
      <c r="CO64" s="78" t="e" cm="1">
        <f t="array" ref="CO64">_xlfn.IFS(AND(CH64="contributo Fascia 1",(CK64*CL64)&gt;2000), 2000-CN64, IF(CH64="contributo Fascia 2",(CK64*CL64)&gt;1500), 1500-CN64, IF(CH64="contributo Fascia 1",(CK64*CL64)&lt;2000),2000-(CK64*CL64), IF(CH64="contributo Fascia 2",(CK64*CL64)&lt;1500),1500-(CK64*CL64), IF(CH64="ISEE non ammissibile",(CK64*CL64)=0),0, IF(CH64="alloggio non assegnabile", (CK64*CL64)=0),0, IF(CH64="contributo non applicabile",(CK64*CL64)=0),0)</f>
        <v>#N/A</v>
      </c>
    </row>
    <row r="65" spans="1:93" x14ac:dyDescent="0.25">
      <c r="A65" s="65"/>
      <c r="B65" s="20">
        <v>0</v>
      </c>
      <c r="C65" s="92">
        <f t="shared" si="0"/>
        <v>0</v>
      </c>
      <c r="D65" s="2"/>
      <c r="E65" s="2"/>
      <c r="F65" s="2"/>
      <c r="G65" s="2"/>
      <c r="H65" s="2"/>
      <c r="I65" s="74"/>
      <c r="J65" s="77">
        <v>0</v>
      </c>
      <c r="K65" s="53" t="str" cm="1">
        <f t="array" ref="K65">_xlfn.IFS(AND(J65&gt;9360, J65&lt;=20000), "FASCIA 1",IF(J65&gt;20000, J65&lt;=35000), "FASCIA 2", OR(J65&lt;=9360, J65&gt;35000), "ISEE non ammissibile")</f>
        <v>ISEE non ammissibile</v>
      </c>
      <c r="L65" s="5">
        <v>0</v>
      </c>
      <c r="M65" s="54" t="str">
        <f t="shared" si="1"/>
        <v>ND</v>
      </c>
      <c r="N65" s="62" t="str" cm="1">
        <f t="array" ref="N65">_xlfn.IFS(AND(K65="FASCIA 1",M65&gt;30%), "alloggio non assegnabile", IF(K65="FASCIA 2",M65&gt;40%), "alloggio non assegnabile", IF(K65="FASCIA 1", M65&lt;=15%), "contributo non applicabile", IF(K65="FASCIA 2", M65&lt;=20%), "contributo non applicabile", IF(K65="FASCIA 1", M65 &gt;15%), "contributo Fascia 1", IF(K65="FASCIA 2", M65&gt;20%), "contributo Fascia 2", IF(K65="ISEE non ammissibile",L65&gt;=0), "ISEE non ammissibile")</f>
        <v>ISEE non ammissibile</v>
      </c>
      <c r="O65" s="63">
        <f t="shared" si="2"/>
        <v>0</v>
      </c>
      <c r="P65" s="51" t="str">
        <f t="shared" si="3"/>
        <v>verificato</v>
      </c>
      <c r="Q65" s="21">
        <v>0</v>
      </c>
      <c r="R65" s="2">
        <v>0</v>
      </c>
      <c r="S65" s="55">
        <f t="shared" si="4"/>
        <v>0</v>
      </c>
      <c r="T65" s="56" cm="1">
        <f t="array" ref="T65">_xlfn.IFS(AND(N65="contributo Fascia 1",(O65*R65)&gt;=2000), 2000, IF(N65="contributo Fascia 2",(O65*R65)&gt;=1500), 1500, IF(N65="contributo Fascia 1",(O65*R65)&lt;2000),(O65*R65), IF(N65="contributo Fascia 2",(O65*R65)&lt;1500),(O65*R65), IF(N65="ISEE non ammissibile",(O65*R65)=0),0, IF(N65="alloggio non assegnabile", (O65*R65)=0),0, IF(N65="contributo non applicabile",(O65*R65)=0),0)</f>
        <v>0</v>
      </c>
      <c r="U65" s="78" cm="1">
        <f t="array" ref="U65">_xlfn.IFS(AND(N65="contributo Fascia 1",(Q65*R65)&gt;2000), 2000-T65, IF(N65="contributo Fascia 2",(Q65*R65)&gt;1500), 1500-T65, IF(N65="contributo Fascia 1",(Q65*R65)&lt;2000),2000-(Q65*R65), IF(N65="contributo Fascia 2",(Q65*R65)&lt;1500),1500-(Q65*R65), IF(N65="ISEE non ammissibile",(Q65*R65)=0),0, IF(N65="alloggio non assegnabile", (Q65*R65)=0),0, IF(N65="contributo non applicabile",(Q65*R65)=0),0)</f>
        <v>0</v>
      </c>
      <c r="V65" s="77">
        <v>0</v>
      </c>
      <c r="W65" s="53" t="e" cm="1">
        <f t="array" ref="W65">_xlfn.IFS(AND(V65&gt;9360, V65&lt;=20000), "FASCIA 1",IF(V65&gt;20000, V65&lt;=35000), "FASCIA 2")</f>
        <v>#N/A</v>
      </c>
      <c r="X65" s="5">
        <v>0</v>
      </c>
      <c r="Y65" s="54" t="str">
        <f t="shared" si="5"/>
        <v>ND</v>
      </c>
      <c r="Z65" s="62" t="e" cm="1">
        <f t="array" ref="Z65">_xlfn.IFS(IF(W65="FASCIA 1", Y65&lt;=15%), "contributo non applicabile", IF(W65="FASCIA 2", Y65&lt;=20%), "contributo non applicabile", IF(W65="FASCIA 1", Y65 &gt;15%), "contributo Fascia 1", IF(W65="FASCIA 2", Y65&gt;20%), "contributo Fascia 2", IF(W65="ISEE non ammissibile",X65&gt;=0), "ISEE non ammissibile")</f>
        <v>#N/A</v>
      </c>
      <c r="AA65" s="63" t="e">
        <f t="shared" si="6"/>
        <v>#N/A</v>
      </c>
      <c r="AB65" s="51" t="e">
        <f t="shared" si="7"/>
        <v>#N/A</v>
      </c>
      <c r="AC65" s="21">
        <v>0</v>
      </c>
      <c r="AD65" s="2">
        <v>0</v>
      </c>
      <c r="AE65" s="55">
        <f t="shared" si="8"/>
        <v>0</v>
      </c>
      <c r="AF65" s="56" t="e" cm="1">
        <f t="array" ref="AF65">_xlfn.IFS(AND(Z65="contributo Fascia 1",(AA65*AD65)&gt;=2000), 2000, IF(Z65="contributo Fascia 2",(AA65*AD65)&gt;=1500), 1500, IF(Z65="contributo Fascia 1",(AA65*AD65)&lt;2000),(AA65*AD65), IF(Z65="contributo Fascia 2",(AA65*AD65)&lt;1500),(AA65*AD65), IF(Z65="ISEE non ammissibile",(AA65*AD65)=0),0, IF(Z65="alloggio non assegnabile", (AA65*AD65)=0),0, IF(Z65="contributo non applicabile",(AA65*AD65)=0),0)</f>
        <v>#N/A</v>
      </c>
      <c r="AG65" s="78" t="e" cm="1">
        <f t="array" ref="AG65">_xlfn.IFS(AND(Z65="contributo Fascia 1",(AC65*AD65)&gt;2000), 2000-AF65, IF(Z65="contributo Fascia 2",(AC65*AD65)&gt;1500), 1500-AF65, IF(Z65="contributo Fascia 1",(AC65*AD65)&lt;2000),2000-(AC65*AD65), IF(Z65="contributo Fascia 2",(AC65*AD65)&lt;1500),1500-(AC65*AD65), IF(Z65="ISEE non ammissibile",(AC65*AD65)=0),0, IF(Z65="alloggio non assegnabile", (AC65*AD65)=0),0, IF(Z65="contributo non applicabile",(AC65*AD65)=0),0)</f>
        <v>#N/A</v>
      </c>
      <c r="AH65" s="75">
        <v>0</v>
      </c>
      <c r="AI65" s="53" t="e" cm="1">
        <f t="array" ref="AI65">_xlfn.IFS(AND(AH65&gt;9360, AH65&lt;=20000), "FASCIA 1",IF(AH65&gt;20000, AH65&lt;=35000), "FASCIA 2")</f>
        <v>#N/A</v>
      </c>
      <c r="AJ65" s="5">
        <v>0</v>
      </c>
      <c r="AK65" s="54" t="str">
        <f t="shared" si="9"/>
        <v>ND</v>
      </c>
      <c r="AL65" s="62" t="e" cm="1">
        <f t="array" ref="AL65">_xlfn.IFS(IF(AI65="FASCIA 1", AK65&lt;=15%), "contributo non applicabile", IF(AI65="FASCIA 2", AK65&lt;=20%), "contributo non applicabile", IF(AI65="FASCIA 1", AK65 &gt;15%), "contributo Fascia 1", IF(AI65="FASCIA 2", AK65&gt;20%), "contributo Fascia 2", IF(AI65="ISEE non ammissibile",AJ65&gt;=0), "ISEE non ammissibile")</f>
        <v>#N/A</v>
      </c>
      <c r="AM65" s="51" t="e">
        <f t="shared" si="10"/>
        <v>#N/A</v>
      </c>
      <c r="AN65" s="51" t="e">
        <f t="shared" si="11"/>
        <v>#N/A</v>
      </c>
      <c r="AO65" s="21">
        <v>0</v>
      </c>
      <c r="AP65" s="2">
        <v>0</v>
      </c>
      <c r="AQ65" s="55">
        <f t="shared" si="12"/>
        <v>0</v>
      </c>
      <c r="AR65" s="56" t="e" cm="1">
        <f t="array" ref="AR65">_xlfn.IFS(AND(AL65="contributo Fascia 1",(AM65*AP65)&gt;=2000), 2000, IF(AL65="contributo Fascia 2",(AM65*AP65)&gt;=1500), 1500, IF(AL65="contributo Fascia 1",(AM65*AP65)&lt;2000),(AM65*AP65), IF(AL65="contributo Fascia 2",(AM65*AP65)&lt;1500),(AM65*AP65), IF(AL65="ISEE non ammissibile",(AM65*AP65)=0),0, IF(AL65="alloggio non assegnabile", (AM65*AP65)=0),0, IF(AL65="contributo non applicabile",(AM65*AP65)=0),0)</f>
        <v>#N/A</v>
      </c>
      <c r="AS65" s="78" t="e" cm="1">
        <f t="array" ref="AS65">_xlfn.IFS(AND(AL65="contributo Fascia 1",(AO65*AP65)&gt;2000), 2000-AR65, IF(AL65="contributo Fascia 2",(AO65*AP65)&gt;1500), 1500-AR65, IF(AL65="contributo Fascia 1",(AO65*AP65)&lt;2000),2000-(AO65*AP65), IF(AL65="contributo Fascia 2",(AO65*AP65)&lt;1500),1500-(AO65*AP65), IF(AL65="ISEE non ammissibile",(AO65*AP65)=0),0, IF(AL65="alloggio non assegnabile", (AO65*AP65)=0),0, IF(AL65="contributo non applicabile",(AO65*AP65)=0),0)</f>
        <v>#N/A</v>
      </c>
      <c r="AT65" s="77">
        <v>0</v>
      </c>
      <c r="AU65" s="53" t="e" cm="1">
        <f t="array" ref="AU65">_xlfn.IFS(AND(AT65&gt;9360, AT65&lt;=20000), "FASCIA 1",IF(AT65&gt;20000, AT65&lt;=35000), "FASCIA 2")</f>
        <v>#N/A</v>
      </c>
      <c r="AV65" s="5">
        <v>0</v>
      </c>
      <c r="AW65" s="54" t="str">
        <f t="shared" si="13"/>
        <v>ND</v>
      </c>
      <c r="AX65" s="62" t="e" cm="1">
        <f t="array" ref="AX65">_xlfn.IFS(IF(AU65="FASCIA 1", AW65&lt;=15%), "contributo non applicabile", IF(AU65="FASCIA 2", AW65&lt;=20%), "contributo non applicabile", IF(AU65="FASCIA 1", AW65 &gt;15%), "contributo Fascia 1", IF(AU65="FASCIA 2", AW65&gt;20%), "contributo Fascia 2", IF(AU65="ISEE non ammissibile",AV65&gt;=0), "ISEE non ammissibile")</f>
        <v>#N/A</v>
      </c>
      <c r="AY65" s="63" t="e">
        <f t="shared" si="14"/>
        <v>#N/A</v>
      </c>
      <c r="AZ65" s="51" t="e">
        <f t="shared" si="15"/>
        <v>#N/A</v>
      </c>
      <c r="BA65" s="21">
        <v>0</v>
      </c>
      <c r="BB65" s="2">
        <v>0</v>
      </c>
      <c r="BC65" s="55">
        <f t="shared" si="16"/>
        <v>0</v>
      </c>
      <c r="BD65" s="56" t="e" cm="1">
        <f t="array" ref="BD65">_xlfn.IFS(AND(AX65="contributo Fascia 1",(AY65*BB65)&gt;=2000), 2000, IF(AX65="contributo Fascia 2",(AY65*BB65)&gt;=1500), 1500, IF(AX65="contributo Fascia 1",(AY65*BB65)&lt;2000),(AY65*BB65), IF(AX65="contributo Fascia 2",(AY65*BB65)&lt;1500),(AY65*BB65), IF(AX65="ISEE non ammissibile",(AY65*BB65)=0),0, IF(AX65="alloggio non assegnabile", (AY65*BB65)=0),0, IF(AX65="contributo non applicabile",(AY65*BB65)=0),0)</f>
        <v>#N/A</v>
      </c>
      <c r="BE65" s="78" t="e" cm="1">
        <f t="array" ref="BE65">_xlfn.IFS(AND(AX65="contributo Fascia 1",(BA65*BB65)&gt;2000), 2000-BD65, IF(AX65="contributo Fascia 2",(BA65*BB65)&gt;1500), 1500-BD65, IF(AX65="contributo Fascia 1",(BA65*BB65)&lt;2000),2000-(BA65*BB65), IF(AX65="contributo Fascia 2",(BA65*BB65)&lt;1500),1500-(BA65*BB65), IF(AX65="ISEE non ammissibile",(BA65*BB65)=0),0, IF(AX65="alloggio non assegnabile", (BA65*BB65)=0),0, IF(AX65="contributo non applicabile",(BA65*BB65)=0),0)</f>
        <v>#N/A</v>
      </c>
      <c r="BF65" s="75">
        <v>0</v>
      </c>
      <c r="BG65" s="53" t="e" cm="1">
        <f t="array" ref="BG65">_xlfn.IFS(AND(BF65&gt;9360, BF65&lt;=20000), "FASCIA 1",IF(BF65&gt;20000, BF65&lt;=35000), "FASCIA 2")</f>
        <v>#N/A</v>
      </c>
      <c r="BH65" s="5">
        <v>0</v>
      </c>
      <c r="BI65" s="54" t="str">
        <f t="shared" si="17"/>
        <v>ND</v>
      </c>
      <c r="BJ65" s="62" t="e" cm="1">
        <f t="array" ref="BJ65">_xlfn.IFS(IF(BG65="FASCIA 1", BI65&lt;=15%), "contributo non applicabile", IF(BG65="FASCIA 2", BI65&lt;=20%), "contributo non applicabile", IF(BG65="FASCIA 1", BI65 &gt;15%), "contributo Fascia 1", IF(BG65="FASCIA 2", BI65&gt;20%), "contributo Fascia 2", IF(BG65="ISEE non ammissibile",BH65&gt;=0), "ISEE non ammissibile")</f>
        <v>#N/A</v>
      </c>
      <c r="BK65" s="63" t="e">
        <f t="shared" si="18"/>
        <v>#N/A</v>
      </c>
      <c r="BL65" s="51" t="e">
        <f t="shared" si="19"/>
        <v>#N/A</v>
      </c>
      <c r="BM65" s="21">
        <v>0</v>
      </c>
      <c r="BN65" s="2">
        <v>0</v>
      </c>
      <c r="BO65" s="55">
        <f t="shared" si="20"/>
        <v>0</v>
      </c>
      <c r="BP65" s="56" t="e" cm="1">
        <f t="array" ref="BP65">_xlfn.IFS(AND(BJ65="contributo Fascia 1",(BK65*BN65)&gt;=2000), 2000, IF(BJ65="contributo Fascia 2",(BK65*BN65)&gt;=1500), 1500, IF(BJ65="contributo Fascia 1",(BK65*BN65)&lt;2000),(BK65*BN65), IF(BJ65="contributo Fascia 2",(BK65*BN65)&lt;1500),(BK65*BN65), IF(BJ65="ISEE non ammissibile",(BK65*BN65)=0),0, IF(BJ65="alloggio non assegnabile", (BK65*BN65)=0),0, IF(BJ65="contributo non applicabile",(BK65*BN65)=0),0)</f>
        <v>#N/A</v>
      </c>
      <c r="BQ65" s="78" t="e" cm="1">
        <f t="array" ref="BQ65">_xlfn.IFS(AND(BJ65="contributo Fascia 1",(BM65*BN65)&gt;2000), 2000-BP65, IF(BJ65="contributo Fascia 2",(BM65*BN65)&gt;1500), 1500-BP65, IF(BJ65="contributo Fascia 1",(BM65*BN65)&lt;2000),2000-(BM65*BN65), IF(BJ65="contributo Fascia 2",(BM65*BN65)&lt;1500),1500-(BM65*BN65), IF(BJ65="ISEE non ammissibile",(BM65*BN65)=0),0, IF(BJ65="alloggio non assegnabile", (BM65*BN65)=0),0, IF(BJ65="contributo non applicabile",(BM65*BN65)=0),0)</f>
        <v>#N/A</v>
      </c>
      <c r="BR65" s="77">
        <v>0</v>
      </c>
      <c r="BS65" s="53" t="e" cm="1">
        <f t="array" ref="BS65">_xlfn.IFS(AND(BR65&gt;9360, BR65&lt;=20000), "FASCIA 1",IF(BR65&gt;20000, BR65&lt;=35000), "FASCIA 2")</f>
        <v>#N/A</v>
      </c>
      <c r="BT65" s="5">
        <v>0</v>
      </c>
      <c r="BU65" s="54" t="str">
        <f t="shared" si="21"/>
        <v>ND</v>
      </c>
      <c r="BV65" s="62" t="e" cm="1">
        <f t="array" ref="BV65">_xlfn.IFS(IF(BS65="FASCIA 1", BU65&lt;=15%), "contributo non applicabile", IF(BS65="FASCIA 2", BU65&lt;=20%), "contributo non applicabile", IF(BS65="FASCIA 1", BU65 &gt;15%), "contributo Fascia 1", IF(BS65="FASCIA 2", BU65&gt;20%), "contributo Fascia 2", IF(BS65="ISEE non ammissibile",BT65&gt;=0), "ISEE non ammissibile")</f>
        <v>#N/A</v>
      </c>
      <c r="BW65" s="63" t="e">
        <f t="shared" si="22"/>
        <v>#N/A</v>
      </c>
      <c r="BX65" s="51" t="e">
        <f t="shared" si="23"/>
        <v>#N/A</v>
      </c>
      <c r="BY65" s="21">
        <v>0</v>
      </c>
      <c r="BZ65" s="2">
        <v>0</v>
      </c>
      <c r="CA65" s="55">
        <f t="shared" si="24"/>
        <v>0</v>
      </c>
      <c r="CB65" s="56" t="e" cm="1">
        <f t="array" ref="CB65">_xlfn.IFS(AND(BV65="contributo Fascia 1",(BW65*BZ65)&gt;=2000), 2000, IF(BV65="contributo Fascia 2",(BW65*BZ65)&gt;=1500), 1500, IF(BV65="contributo Fascia 1",(BW65*BZ65)&lt;2000),(BW65*BZ65), IF(BV65="contributo Fascia 2",(BW65*BZ65)&lt;1500),(BW65*BZ65), IF(BV65="ISEE non ammissibile",(BW65*BZ65)=0),0, IF(BV65="alloggio non assegnabile", (BW65*BZ65)=0),0, IF(BV65="contributo non applicabile",(BW65*BZ65)=0),0)</f>
        <v>#N/A</v>
      </c>
      <c r="CC65" s="78" t="e" cm="1">
        <f t="array" ref="CC65">_xlfn.IFS(AND(BV65="contributo Fascia 1",(BY65*BZ65)&gt;2000), 2000-CB65, IF(BV65="contributo Fascia 2",(BY65*BZ65)&gt;1500), 1500-CB65, IF(BV65="contributo Fascia 1",(BY65*BZ65)&lt;2000),2000-(BY65*BZ65), IF(BV65="contributo Fascia 2",(BY65*BZ65)&lt;1500),1500-(BY65*BZ65), IF(BV65="ISEE non ammissibile",(BY65*BZ65)=0),0, IF(BV65="alloggio non assegnabile", (BY65*BZ65)=0),0, IF(BV65="contributo non applicabile",(BY65*BZ65)=0),0)</f>
        <v>#N/A</v>
      </c>
      <c r="CD65" s="75">
        <v>0</v>
      </c>
      <c r="CE65" s="53" t="e" cm="1">
        <f t="array" ref="CE65">_xlfn.IFS(AND(CD65&gt;9360, CD65&lt;=20000), "FASCIA 1",IF(CD65&gt;20000, CD65&lt;=35000), "FASCIA 2")</f>
        <v>#N/A</v>
      </c>
      <c r="CF65" s="5">
        <v>0</v>
      </c>
      <c r="CG65" s="54" t="str">
        <f t="shared" si="25"/>
        <v>ND</v>
      </c>
      <c r="CH65" s="62" t="e" cm="1">
        <f t="array" ref="CH65">_xlfn.IFS(IF(CE65="FASCIA 1", CG65&lt;=15%), "contributo non applicabile", IF(CE65="FASCIA 2", CG65&lt;=20%), "contributo non applicabile", IF(CE65="FASCIA 1", CG65 &gt;15%), "contributo Fascia 1", IF(CE65="FASCIA 2", CG65&gt;20%), "contributo Fascia 2", IF(CE65="ISEE non ammissibile",CF65&gt;=0), "ISEE non ammissibile")</f>
        <v>#N/A</v>
      </c>
      <c r="CI65" s="63" t="e">
        <f t="shared" si="26"/>
        <v>#N/A</v>
      </c>
      <c r="CJ65" s="51" t="e">
        <f t="shared" si="27"/>
        <v>#N/A</v>
      </c>
      <c r="CK65" s="21">
        <v>0</v>
      </c>
      <c r="CL65" s="2">
        <v>0</v>
      </c>
      <c r="CM65" s="55">
        <f t="shared" si="28"/>
        <v>0</v>
      </c>
      <c r="CN65" s="56" t="e" cm="1">
        <f t="array" ref="CN65">_xlfn.IFS(AND(CH65="contributo Fascia 1",(CI65*CL65)&gt;=2000), 2000, IF(CH65="contributo Fascia 2",(CI65*CL65)&gt;=1500), 1500, IF(CH65="contributo Fascia 1",(CI65*CL65)&lt;2000),(CI65*CL65), IF(CH65="contributo Fascia 2",(CI65*CL65)&lt;1500),(CI65*CL65), IF(CH65="ISEE non ammissibile",(CI65*CL65)=0),0, IF(CH65="alloggio non assegnabile", (CI65*CL65)=0),0, IF(CH65="contributo non applicabile",(CI65*CL65)=0),0)</f>
        <v>#N/A</v>
      </c>
      <c r="CO65" s="78" t="e" cm="1">
        <f t="array" ref="CO65">_xlfn.IFS(AND(CH65="contributo Fascia 1",(CK65*CL65)&gt;2000), 2000-CN65, IF(CH65="contributo Fascia 2",(CK65*CL65)&gt;1500), 1500-CN65, IF(CH65="contributo Fascia 1",(CK65*CL65)&lt;2000),2000-(CK65*CL65), IF(CH65="contributo Fascia 2",(CK65*CL65)&lt;1500),1500-(CK65*CL65), IF(CH65="ISEE non ammissibile",(CK65*CL65)=0),0, IF(CH65="alloggio non assegnabile", (CK65*CL65)=0),0, IF(CH65="contributo non applicabile",(CK65*CL65)=0),0)</f>
        <v>#N/A</v>
      </c>
    </row>
    <row r="66" spans="1:93" x14ac:dyDescent="0.25">
      <c r="A66" s="65"/>
      <c r="B66" s="20">
        <v>0</v>
      </c>
      <c r="C66" s="92">
        <f t="shared" si="0"/>
        <v>0</v>
      </c>
      <c r="D66" s="2"/>
      <c r="E66" s="2"/>
      <c r="F66" s="2"/>
      <c r="G66" s="2"/>
      <c r="H66" s="2"/>
      <c r="I66" s="74"/>
      <c r="J66" s="77">
        <v>0</v>
      </c>
      <c r="K66" s="53" t="str" cm="1">
        <f t="array" ref="K66">_xlfn.IFS(AND(J66&gt;9360, J66&lt;=20000), "FASCIA 1",IF(J66&gt;20000, J66&lt;=35000), "FASCIA 2", OR(J66&lt;=9360, J66&gt;35000), "ISEE non ammissibile")</f>
        <v>ISEE non ammissibile</v>
      </c>
      <c r="L66" s="5">
        <v>0</v>
      </c>
      <c r="M66" s="54" t="str">
        <f t="shared" si="1"/>
        <v>ND</v>
      </c>
      <c r="N66" s="62" t="str" cm="1">
        <f t="array" ref="N66">_xlfn.IFS(AND(K66="FASCIA 1",M66&gt;30%), "alloggio non assegnabile", IF(K66="FASCIA 2",M66&gt;40%), "alloggio non assegnabile", IF(K66="FASCIA 1", M66&lt;=15%), "contributo non applicabile", IF(K66="FASCIA 2", M66&lt;=20%), "contributo non applicabile", IF(K66="FASCIA 1", M66 &gt;15%), "contributo Fascia 1", IF(K66="FASCIA 2", M66&gt;20%), "contributo Fascia 2", IF(K66="ISEE non ammissibile",L66&gt;=0), "ISEE non ammissibile")</f>
        <v>ISEE non ammissibile</v>
      </c>
      <c r="O66" s="63">
        <f t="shared" si="2"/>
        <v>0</v>
      </c>
      <c r="P66" s="51" t="str">
        <f t="shared" si="3"/>
        <v>verificato</v>
      </c>
      <c r="Q66" s="21">
        <v>0</v>
      </c>
      <c r="R66" s="2">
        <v>0</v>
      </c>
      <c r="S66" s="55">
        <f t="shared" si="4"/>
        <v>0</v>
      </c>
      <c r="T66" s="56" cm="1">
        <f t="array" ref="T66">_xlfn.IFS(AND(N66="contributo Fascia 1",(O66*R66)&gt;=2000), 2000, IF(N66="contributo Fascia 2",(O66*R66)&gt;=1500), 1500, IF(N66="contributo Fascia 1",(O66*R66)&lt;2000),(O66*R66), IF(N66="contributo Fascia 2",(O66*R66)&lt;1500),(O66*R66), IF(N66="ISEE non ammissibile",(O66*R66)=0),0, IF(N66="alloggio non assegnabile", (O66*R66)=0),0, IF(N66="contributo non applicabile",(O66*R66)=0),0)</f>
        <v>0</v>
      </c>
      <c r="U66" s="78" cm="1">
        <f t="array" ref="U66">_xlfn.IFS(AND(N66="contributo Fascia 1",(Q66*R66)&gt;2000), 2000-T66, IF(N66="contributo Fascia 2",(Q66*R66)&gt;1500), 1500-T66, IF(N66="contributo Fascia 1",(Q66*R66)&lt;2000),2000-(Q66*R66), IF(N66="contributo Fascia 2",(Q66*R66)&lt;1500),1500-(Q66*R66), IF(N66="ISEE non ammissibile",(Q66*R66)=0),0, IF(N66="alloggio non assegnabile", (Q66*R66)=0),0, IF(N66="contributo non applicabile",(Q66*R66)=0),0)</f>
        <v>0</v>
      </c>
      <c r="V66" s="77">
        <v>0</v>
      </c>
      <c r="W66" s="53" t="e" cm="1">
        <f t="array" ref="W66">_xlfn.IFS(AND(V66&gt;9360, V66&lt;=20000), "FASCIA 1",IF(V66&gt;20000, V66&lt;=35000), "FASCIA 2")</f>
        <v>#N/A</v>
      </c>
      <c r="X66" s="5">
        <v>0</v>
      </c>
      <c r="Y66" s="54" t="str">
        <f t="shared" si="5"/>
        <v>ND</v>
      </c>
      <c r="Z66" s="62" t="e" cm="1">
        <f t="array" ref="Z66">_xlfn.IFS(IF(W66="FASCIA 1", Y66&lt;=15%), "contributo non applicabile", IF(W66="FASCIA 2", Y66&lt;=20%), "contributo non applicabile", IF(W66="FASCIA 1", Y66 &gt;15%), "contributo Fascia 1", IF(W66="FASCIA 2", Y66&gt;20%), "contributo Fascia 2", IF(W66="ISEE non ammissibile",X66&gt;=0), "ISEE non ammissibile")</f>
        <v>#N/A</v>
      </c>
      <c r="AA66" s="63" t="e">
        <f t="shared" si="6"/>
        <v>#N/A</v>
      </c>
      <c r="AB66" s="51" t="e">
        <f t="shared" si="7"/>
        <v>#N/A</v>
      </c>
      <c r="AC66" s="21">
        <v>0</v>
      </c>
      <c r="AD66" s="2">
        <v>0</v>
      </c>
      <c r="AE66" s="55">
        <f t="shared" si="8"/>
        <v>0</v>
      </c>
      <c r="AF66" s="56" t="e" cm="1">
        <f t="array" ref="AF66">_xlfn.IFS(AND(Z66="contributo Fascia 1",(AA66*AD66)&gt;=2000), 2000, IF(Z66="contributo Fascia 2",(AA66*AD66)&gt;=1500), 1500, IF(Z66="contributo Fascia 1",(AA66*AD66)&lt;2000),(AA66*AD66), IF(Z66="contributo Fascia 2",(AA66*AD66)&lt;1500),(AA66*AD66), IF(Z66="ISEE non ammissibile",(AA66*AD66)=0),0, IF(Z66="alloggio non assegnabile", (AA66*AD66)=0),0, IF(Z66="contributo non applicabile",(AA66*AD66)=0),0)</f>
        <v>#N/A</v>
      </c>
      <c r="AG66" s="78" t="e" cm="1">
        <f t="array" ref="AG66">_xlfn.IFS(AND(Z66="contributo Fascia 1",(AC66*AD66)&gt;2000), 2000-AF66, IF(Z66="contributo Fascia 2",(AC66*AD66)&gt;1500), 1500-AF66, IF(Z66="contributo Fascia 1",(AC66*AD66)&lt;2000),2000-(AC66*AD66), IF(Z66="contributo Fascia 2",(AC66*AD66)&lt;1500),1500-(AC66*AD66), IF(Z66="ISEE non ammissibile",(AC66*AD66)=0),0, IF(Z66="alloggio non assegnabile", (AC66*AD66)=0),0, IF(Z66="contributo non applicabile",(AC66*AD66)=0),0)</f>
        <v>#N/A</v>
      </c>
      <c r="AH66" s="75">
        <v>0</v>
      </c>
      <c r="AI66" s="53" t="e" cm="1">
        <f t="array" ref="AI66">_xlfn.IFS(AND(AH66&gt;9360, AH66&lt;=20000), "FASCIA 1",IF(AH66&gt;20000, AH66&lt;=35000), "FASCIA 2")</f>
        <v>#N/A</v>
      </c>
      <c r="AJ66" s="5">
        <v>0</v>
      </c>
      <c r="AK66" s="54" t="str">
        <f t="shared" si="9"/>
        <v>ND</v>
      </c>
      <c r="AL66" s="62" t="e" cm="1">
        <f t="array" ref="AL66">_xlfn.IFS(IF(AI66="FASCIA 1", AK66&lt;=15%), "contributo non applicabile", IF(AI66="FASCIA 2", AK66&lt;=20%), "contributo non applicabile", IF(AI66="FASCIA 1", AK66 &gt;15%), "contributo Fascia 1", IF(AI66="FASCIA 2", AK66&gt;20%), "contributo Fascia 2", IF(AI66="ISEE non ammissibile",AJ66&gt;=0), "ISEE non ammissibile")</f>
        <v>#N/A</v>
      </c>
      <c r="AM66" s="51" t="e">
        <f t="shared" si="10"/>
        <v>#N/A</v>
      </c>
      <c r="AN66" s="51" t="e">
        <f t="shared" si="11"/>
        <v>#N/A</v>
      </c>
      <c r="AO66" s="21">
        <v>0</v>
      </c>
      <c r="AP66" s="2">
        <v>0</v>
      </c>
      <c r="AQ66" s="55">
        <f t="shared" si="12"/>
        <v>0</v>
      </c>
      <c r="AR66" s="56" t="e" cm="1">
        <f t="array" ref="AR66">_xlfn.IFS(AND(AL66="contributo Fascia 1",(AM66*AP66)&gt;=2000), 2000, IF(AL66="contributo Fascia 2",(AM66*AP66)&gt;=1500), 1500, IF(AL66="contributo Fascia 1",(AM66*AP66)&lt;2000),(AM66*AP66), IF(AL66="contributo Fascia 2",(AM66*AP66)&lt;1500),(AM66*AP66), IF(AL66="ISEE non ammissibile",(AM66*AP66)=0),0, IF(AL66="alloggio non assegnabile", (AM66*AP66)=0),0, IF(AL66="contributo non applicabile",(AM66*AP66)=0),0)</f>
        <v>#N/A</v>
      </c>
      <c r="AS66" s="78" t="e" cm="1">
        <f t="array" ref="AS66">_xlfn.IFS(AND(AL66="contributo Fascia 1",(AO66*AP66)&gt;2000), 2000-AR66, IF(AL66="contributo Fascia 2",(AO66*AP66)&gt;1500), 1500-AR66, IF(AL66="contributo Fascia 1",(AO66*AP66)&lt;2000),2000-(AO66*AP66), IF(AL66="contributo Fascia 2",(AO66*AP66)&lt;1500),1500-(AO66*AP66), IF(AL66="ISEE non ammissibile",(AO66*AP66)=0),0, IF(AL66="alloggio non assegnabile", (AO66*AP66)=0),0, IF(AL66="contributo non applicabile",(AO66*AP66)=0),0)</f>
        <v>#N/A</v>
      </c>
      <c r="AT66" s="77">
        <v>0</v>
      </c>
      <c r="AU66" s="53" t="e" cm="1">
        <f t="array" ref="AU66">_xlfn.IFS(AND(AT66&gt;9360, AT66&lt;=20000), "FASCIA 1",IF(AT66&gt;20000, AT66&lt;=35000), "FASCIA 2")</f>
        <v>#N/A</v>
      </c>
      <c r="AV66" s="5">
        <v>0</v>
      </c>
      <c r="AW66" s="54" t="str">
        <f t="shared" si="13"/>
        <v>ND</v>
      </c>
      <c r="AX66" s="62" t="e" cm="1">
        <f t="array" ref="AX66">_xlfn.IFS(IF(AU66="FASCIA 1", AW66&lt;=15%), "contributo non applicabile", IF(AU66="FASCIA 2", AW66&lt;=20%), "contributo non applicabile", IF(AU66="FASCIA 1", AW66 &gt;15%), "contributo Fascia 1", IF(AU66="FASCIA 2", AW66&gt;20%), "contributo Fascia 2", IF(AU66="ISEE non ammissibile",AV66&gt;=0), "ISEE non ammissibile")</f>
        <v>#N/A</v>
      </c>
      <c r="AY66" s="63" t="e">
        <f t="shared" si="14"/>
        <v>#N/A</v>
      </c>
      <c r="AZ66" s="51" t="e">
        <f t="shared" si="15"/>
        <v>#N/A</v>
      </c>
      <c r="BA66" s="21">
        <v>0</v>
      </c>
      <c r="BB66" s="2">
        <v>0</v>
      </c>
      <c r="BC66" s="55">
        <f t="shared" si="16"/>
        <v>0</v>
      </c>
      <c r="BD66" s="56" t="e" cm="1">
        <f t="array" ref="BD66">_xlfn.IFS(AND(AX66="contributo Fascia 1",(AY66*BB66)&gt;=2000), 2000, IF(AX66="contributo Fascia 2",(AY66*BB66)&gt;=1500), 1500, IF(AX66="contributo Fascia 1",(AY66*BB66)&lt;2000),(AY66*BB66), IF(AX66="contributo Fascia 2",(AY66*BB66)&lt;1500),(AY66*BB66), IF(AX66="ISEE non ammissibile",(AY66*BB66)=0),0, IF(AX66="alloggio non assegnabile", (AY66*BB66)=0),0, IF(AX66="contributo non applicabile",(AY66*BB66)=0),0)</f>
        <v>#N/A</v>
      </c>
      <c r="BE66" s="78" t="e" cm="1">
        <f t="array" ref="BE66">_xlfn.IFS(AND(AX66="contributo Fascia 1",(BA66*BB66)&gt;2000), 2000-BD66, IF(AX66="contributo Fascia 2",(BA66*BB66)&gt;1500), 1500-BD66, IF(AX66="contributo Fascia 1",(BA66*BB66)&lt;2000),2000-(BA66*BB66), IF(AX66="contributo Fascia 2",(BA66*BB66)&lt;1500),1500-(BA66*BB66), IF(AX66="ISEE non ammissibile",(BA66*BB66)=0),0, IF(AX66="alloggio non assegnabile", (BA66*BB66)=0),0, IF(AX66="contributo non applicabile",(BA66*BB66)=0),0)</f>
        <v>#N/A</v>
      </c>
      <c r="BF66" s="75">
        <v>0</v>
      </c>
      <c r="BG66" s="53" t="e" cm="1">
        <f t="array" ref="BG66">_xlfn.IFS(AND(BF66&gt;9360, BF66&lt;=20000), "FASCIA 1",IF(BF66&gt;20000, BF66&lt;=35000), "FASCIA 2")</f>
        <v>#N/A</v>
      </c>
      <c r="BH66" s="5">
        <v>0</v>
      </c>
      <c r="BI66" s="54" t="str">
        <f t="shared" si="17"/>
        <v>ND</v>
      </c>
      <c r="BJ66" s="62" t="e" cm="1">
        <f t="array" ref="BJ66">_xlfn.IFS(IF(BG66="FASCIA 1", BI66&lt;=15%), "contributo non applicabile", IF(BG66="FASCIA 2", BI66&lt;=20%), "contributo non applicabile", IF(BG66="FASCIA 1", BI66 &gt;15%), "contributo Fascia 1", IF(BG66="FASCIA 2", BI66&gt;20%), "contributo Fascia 2", IF(BG66="ISEE non ammissibile",BH66&gt;=0), "ISEE non ammissibile")</f>
        <v>#N/A</v>
      </c>
      <c r="BK66" s="63" t="e">
        <f t="shared" si="18"/>
        <v>#N/A</v>
      </c>
      <c r="BL66" s="51" t="e">
        <f t="shared" si="19"/>
        <v>#N/A</v>
      </c>
      <c r="BM66" s="21">
        <v>0</v>
      </c>
      <c r="BN66" s="2">
        <v>0</v>
      </c>
      <c r="BO66" s="55">
        <f t="shared" si="20"/>
        <v>0</v>
      </c>
      <c r="BP66" s="56" t="e" cm="1">
        <f t="array" ref="BP66">_xlfn.IFS(AND(BJ66="contributo Fascia 1",(BK66*BN66)&gt;=2000), 2000, IF(BJ66="contributo Fascia 2",(BK66*BN66)&gt;=1500), 1500, IF(BJ66="contributo Fascia 1",(BK66*BN66)&lt;2000),(BK66*BN66), IF(BJ66="contributo Fascia 2",(BK66*BN66)&lt;1500),(BK66*BN66), IF(BJ66="ISEE non ammissibile",(BK66*BN66)=0),0, IF(BJ66="alloggio non assegnabile", (BK66*BN66)=0),0, IF(BJ66="contributo non applicabile",(BK66*BN66)=0),0)</f>
        <v>#N/A</v>
      </c>
      <c r="BQ66" s="78" t="e" cm="1">
        <f t="array" ref="BQ66">_xlfn.IFS(AND(BJ66="contributo Fascia 1",(BM66*BN66)&gt;2000), 2000-BP66, IF(BJ66="contributo Fascia 2",(BM66*BN66)&gt;1500), 1500-BP66, IF(BJ66="contributo Fascia 1",(BM66*BN66)&lt;2000),2000-(BM66*BN66), IF(BJ66="contributo Fascia 2",(BM66*BN66)&lt;1500),1500-(BM66*BN66), IF(BJ66="ISEE non ammissibile",(BM66*BN66)=0),0, IF(BJ66="alloggio non assegnabile", (BM66*BN66)=0),0, IF(BJ66="contributo non applicabile",(BM66*BN66)=0),0)</f>
        <v>#N/A</v>
      </c>
      <c r="BR66" s="77">
        <v>0</v>
      </c>
      <c r="BS66" s="53" t="e" cm="1">
        <f t="array" ref="BS66">_xlfn.IFS(AND(BR66&gt;9360, BR66&lt;=20000), "FASCIA 1",IF(BR66&gt;20000, BR66&lt;=35000), "FASCIA 2")</f>
        <v>#N/A</v>
      </c>
      <c r="BT66" s="5">
        <v>0</v>
      </c>
      <c r="BU66" s="54" t="str">
        <f t="shared" si="21"/>
        <v>ND</v>
      </c>
      <c r="BV66" s="62" t="e" cm="1">
        <f t="array" ref="BV66">_xlfn.IFS(IF(BS66="FASCIA 1", BU66&lt;=15%), "contributo non applicabile", IF(BS66="FASCIA 2", BU66&lt;=20%), "contributo non applicabile", IF(BS66="FASCIA 1", BU66 &gt;15%), "contributo Fascia 1", IF(BS66="FASCIA 2", BU66&gt;20%), "contributo Fascia 2", IF(BS66="ISEE non ammissibile",BT66&gt;=0), "ISEE non ammissibile")</f>
        <v>#N/A</v>
      </c>
      <c r="BW66" s="63" t="e">
        <f t="shared" si="22"/>
        <v>#N/A</v>
      </c>
      <c r="BX66" s="51" t="e">
        <f t="shared" si="23"/>
        <v>#N/A</v>
      </c>
      <c r="BY66" s="21">
        <v>0</v>
      </c>
      <c r="BZ66" s="2">
        <v>0</v>
      </c>
      <c r="CA66" s="55">
        <f t="shared" si="24"/>
        <v>0</v>
      </c>
      <c r="CB66" s="56" t="e" cm="1">
        <f t="array" ref="CB66">_xlfn.IFS(AND(BV66="contributo Fascia 1",(BW66*BZ66)&gt;=2000), 2000, IF(BV66="contributo Fascia 2",(BW66*BZ66)&gt;=1500), 1500, IF(BV66="contributo Fascia 1",(BW66*BZ66)&lt;2000),(BW66*BZ66), IF(BV66="contributo Fascia 2",(BW66*BZ66)&lt;1500),(BW66*BZ66), IF(BV66="ISEE non ammissibile",(BW66*BZ66)=0),0, IF(BV66="alloggio non assegnabile", (BW66*BZ66)=0),0, IF(BV66="contributo non applicabile",(BW66*BZ66)=0),0)</f>
        <v>#N/A</v>
      </c>
      <c r="CC66" s="78" t="e" cm="1">
        <f t="array" ref="CC66">_xlfn.IFS(AND(BV66="contributo Fascia 1",(BY66*BZ66)&gt;2000), 2000-CB66, IF(BV66="contributo Fascia 2",(BY66*BZ66)&gt;1500), 1500-CB66, IF(BV66="contributo Fascia 1",(BY66*BZ66)&lt;2000),2000-(BY66*BZ66), IF(BV66="contributo Fascia 2",(BY66*BZ66)&lt;1500),1500-(BY66*BZ66), IF(BV66="ISEE non ammissibile",(BY66*BZ66)=0),0, IF(BV66="alloggio non assegnabile", (BY66*BZ66)=0),0, IF(BV66="contributo non applicabile",(BY66*BZ66)=0),0)</f>
        <v>#N/A</v>
      </c>
      <c r="CD66" s="75">
        <v>0</v>
      </c>
      <c r="CE66" s="53" t="e" cm="1">
        <f t="array" ref="CE66">_xlfn.IFS(AND(CD66&gt;9360, CD66&lt;=20000), "FASCIA 1",IF(CD66&gt;20000, CD66&lt;=35000), "FASCIA 2")</f>
        <v>#N/A</v>
      </c>
      <c r="CF66" s="5">
        <v>0</v>
      </c>
      <c r="CG66" s="54" t="str">
        <f t="shared" si="25"/>
        <v>ND</v>
      </c>
      <c r="CH66" s="62" t="e" cm="1">
        <f t="array" ref="CH66">_xlfn.IFS(IF(CE66="FASCIA 1", CG66&lt;=15%), "contributo non applicabile", IF(CE66="FASCIA 2", CG66&lt;=20%), "contributo non applicabile", IF(CE66="FASCIA 1", CG66 &gt;15%), "contributo Fascia 1", IF(CE66="FASCIA 2", CG66&gt;20%), "contributo Fascia 2", IF(CE66="ISEE non ammissibile",CF66&gt;=0), "ISEE non ammissibile")</f>
        <v>#N/A</v>
      </c>
      <c r="CI66" s="63" t="e">
        <f t="shared" si="26"/>
        <v>#N/A</v>
      </c>
      <c r="CJ66" s="51" t="e">
        <f t="shared" si="27"/>
        <v>#N/A</v>
      </c>
      <c r="CK66" s="21">
        <v>0</v>
      </c>
      <c r="CL66" s="2">
        <v>0</v>
      </c>
      <c r="CM66" s="55">
        <f t="shared" si="28"/>
        <v>0</v>
      </c>
      <c r="CN66" s="56" t="e" cm="1">
        <f t="array" ref="CN66">_xlfn.IFS(AND(CH66="contributo Fascia 1",(CI66*CL66)&gt;=2000), 2000, IF(CH66="contributo Fascia 2",(CI66*CL66)&gt;=1500), 1500, IF(CH66="contributo Fascia 1",(CI66*CL66)&lt;2000),(CI66*CL66), IF(CH66="contributo Fascia 2",(CI66*CL66)&lt;1500),(CI66*CL66), IF(CH66="ISEE non ammissibile",(CI66*CL66)=0),0, IF(CH66="alloggio non assegnabile", (CI66*CL66)=0),0, IF(CH66="contributo non applicabile",(CI66*CL66)=0),0)</f>
        <v>#N/A</v>
      </c>
      <c r="CO66" s="78" t="e" cm="1">
        <f t="array" ref="CO66">_xlfn.IFS(AND(CH66="contributo Fascia 1",(CK66*CL66)&gt;2000), 2000-CN66, IF(CH66="contributo Fascia 2",(CK66*CL66)&gt;1500), 1500-CN66, IF(CH66="contributo Fascia 1",(CK66*CL66)&lt;2000),2000-(CK66*CL66), IF(CH66="contributo Fascia 2",(CK66*CL66)&lt;1500),1500-(CK66*CL66), IF(CH66="ISEE non ammissibile",(CK66*CL66)=0),0, IF(CH66="alloggio non assegnabile", (CK66*CL66)=0),0, IF(CH66="contributo non applicabile",(CK66*CL66)=0),0)</f>
        <v>#N/A</v>
      </c>
    </row>
    <row r="67" spans="1:93" x14ac:dyDescent="0.25">
      <c r="A67" s="65"/>
      <c r="B67" s="20">
        <v>0</v>
      </c>
      <c r="C67" s="92">
        <f t="shared" si="0"/>
        <v>0</v>
      </c>
      <c r="D67" s="2"/>
      <c r="E67" s="2"/>
      <c r="F67" s="2"/>
      <c r="G67" s="2"/>
      <c r="H67" s="2"/>
      <c r="I67" s="74"/>
      <c r="J67" s="77">
        <v>0</v>
      </c>
      <c r="K67" s="53" t="str" cm="1">
        <f t="array" ref="K67">_xlfn.IFS(AND(J67&gt;9360, J67&lt;=20000), "FASCIA 1",IF(J67&gt;20000, J67&lt;=35000), "FASCIA 2", OR(J67&lt;=9360, J67&gt;35000), "ISEE non ammissibile")</f>
        <v>ISEE non ammissibile</v>
      </c>
      <c r="L67" s="5">
        <v>0</v>
      </c>
      <c r="M67" s="54" t="str">
        <f t="shared" si="1"/>
        <v>ND</v>
      </c>
      <c r="N67" s="62" t="str" cm="1">
        <f t="array" ref="N67">_xlfn.IFS(AND(K67="FASCIA 1",M67&gt;30%), "alloggio non assegnabile", IF(K67="FASCIA 2",M67&gt;40%), "alloggio non assegnabile", IF(K67="FASCIA 1", M67&lt;=15%), "contributo non applicabile", IF(K67="FASCIA 2", M67&lt;=20%), "contributo non applicabile", IF(K67="FASCIA 1", M67 &gt;15%), "contributo Fascia 1", IF(K67="FASCIA 2", M67&gt;20%), "contributo Fascia 2", IF(K67="ISEE non ammissibile",L67&gt;=0), "ISEE non ammissibile")</f>
        <v>ISEE non ammissibile</v>
      </c>
      <c r="O67" s="63">
        <f t="shared" si="2"/>
        <v>0</v>
      </c>
      <c r="P67" s="51" t="str">
        <f t="shared" si="3"/>
        <v>verificato</v>
      </c>
      <c r="Q67" s="21">
        <v>0</v>
      </c>
      <c r="R67" s="2">
        <v>0</v>
      </c>
      <c r="S67" s="55">
        <f t="shared" si="4"/>
        <v>0</v>
      </c>
      <c r="T67" s="56" cm="1">
        <f t="array" ref="T67">_xlfn.IFS(AND(N67="contributo Fascia 1",(O67*R67)&gt;=2000), 2000, IF(N67="contributo Fascia 2",(O67*R67)&gt;=1500), 1500, IF(N67="contributo Fascia 1",(O67*R67)&lt;2000),(O67*R67), IF(N67="contributo Fascia 2",(O67*R67)&lt;1500),(O67*R67), IF(N67="ISEE non ammissibile",(O67*R67)=0),0, IF(N67="alloggio non assegnabile", (O67*R67)=0),0, IF(N67="contributo non applicabile",(O67*R67)=0),0)</f>
        <v>0</v>
      </c>
      <c r="U67" s="78" cm="1">
        <f t="array" ref="U67">_xlfn.IFS(AND(N67="contributo Fascia 1",(Q67*R67)&gt;2000), 2000-T67, IF(N67="contributo Fascia 2",(Q67*R67)&gt;1500), 1500-T67, IF(N67="contributo Fascia 1",(Q67*R67)&lt;2000),2000-(Q67*R67), IF(N67="contributo Fascia 2",(Q67*R67)&lt;1500),1500-(Q67*R67), IF(N67="ISEE non ammissibile",(Q67*R67)=0),0, IF(N67="alloggio non assegnabile", (Q67*R67)=0),0, IF(N67="contributo non applicabile",(Q67*R67)=0),0)</f>
        <v>0</v>
      </c>
      <c r="V67" s="77">
        <v>0</v>
      </c>
      <c r="W67" s="53" t="e" cm="1">
        <f t="array" ref="W67">_xlfn.IFS(AND(V67&gt;9360, V67&lt;=20000), "FASCIA 1",IF(V67&gt;20000, V67&lt;=35000), "FASCIA 2")</f>
        <v>#N/A</v>
      </c>
      <c r="X67" s="5">
        <v>0</v>
      </c>
      <c r="Y67" s="54" t="str">
        <f t="shared" si="5"/>
        <v>ND</v>
      </c>
      <c r="Z67" s="62" t="e" cm="1">
        <f t="array" ref="Z67">_xlfn.IFS(IF(W67="FASCIA 1", Y67&lt;=15%), "contributo non applicabile", IF(W67="FASCIA 2", Y67&lt;=20%), "contributo non applicabile", IF(W67="FASCIA 1", Y67 &gt;15%), "contributo Fascia 1", IF(W67="FASCIA 2", Y67&gt;20%), "contributo Fascia 2", IF(W67="ISEE non ammissibile",X67&gt;=0), "ISEE non ammissibile")</f>
        <v>#N/A</v>
      </c>
      <c r="AA67" s="63" t="e">
        <f t="shared" si="6"/>
        <v>#N/A</v>
      </c>
      <c r="AB67" s="51" t="e">
        <f t="shared" si="7"/>
        <v>#N/A</v>
      </c>
      <c r="AC67" s="21">
        <v>0</v>
      </c>
      <c r="AD67" s="2">
        <v>0</v>
      </c>
      <c r="AE67" s="55">
        <f t="shared" si="8"/>
        <v>0</v>
      </c>
      <c r="AF67" s="56" t="e" cm="1">
        <f t="array" ref="AF67">_xlfn.IFS(AND(Z67="contributo Fascia 1",(AA67*AD67)&gt;=2000), 2000, IF(Z67="contributo Fascia 2",(AA67*AD67)&gt;=1500), 1500, IF(Z67="contributo Fascia 1",(AA67*AD67)&lt;2000),(AA67*AD67), IF(Z67="contributo Fascia 2",(AA67*AD67)&lt;1500),(AA67*AD67), IF(Z67="ISEE non ammissibile",(AA67*AD67)=0),0, IF(Z67="alloggio non assegnabile", (AA67*AD67)=0),0, IF(Z67="contributo non applicabile",(AA67*AD67)=0),0)</f>
        <v>#N/A</v>
      </c>
      <c r="AG67" s="78" t="e" cm="1">
        <f t="array" ref="AG67">_xlfn.IFS(AND(Z67="contributo Fascia 1",(AC67*AD67)&gt;2000), 2000-AF67, IF(Z67="contributo Fascia 2",(AC67*AD67)&gt;1500), 1500-AF67, IF(Z67="contributo Fascia 1",(AC67*AD67)&lt;2000),2000-(AC67*AD67), IF(Z67="contributo Fascia 2",(AC67*AD67)&lt;1500),1500-(AC67*AD67), IF(Z67="ISEE non ammissibile",(AC67*AD67)=0),0, IF(Z67="alloggio non assegnabile", (AC67*AD67)=0),0, IF(Z67="contributo non applicabile",(AC67*AD67)=0),0)</f>
        <v>#N/A</v>
      </c>
      <c r="AH67" s="75">
        <v>0</v>
      </c>
      <c r="AI67" s="53" t="e" cm="1">
        <f t="array" ref="AI67">_xlfn.IFS(AND(AH67&gt;9360, AH67&lt;=20000), "FASCIA 1",IF(AH67&gt;20000, AH67&lt;=35000), "FASCIA 2")</f>
        <v>#N/A</v>
      </c>
      <c r="AJ67" s="5">
        <v>0</v>
      </c>
      <c r="AK67" s="54" t="str">
        <f t="shared" si="9"/>
        <v>ND</v>
      </c>
      <c r="AL67" s="62" t="e" cm="1">
        <f t="array" ref="AL67">_xlfn.IFS(IF(AI67="FASCIA 1", AK67&lt;=15%), "contributo non applicabile", IF(AI67="FASCIA 2", AK67&lt;=20%), "contributo non applicabile", IF(AI67="FASCIA 1", AK67 &gt;15%), "contributo Fascia 1", IF(AI67="FASCIA 2", AK67&gt;20%), "contributo Fascia 2", IF(AI67="ISEE non ammissibile",AJ67&gt;=0), "ISEE non ammissibile")</f>
        <v>#N/A</v>
      </c>
      <c r="AM67" s="51" t="e">
        <f t="shared" si="10"/>
        <v>#N/A</v>
      </c>
      <c r="AN67" s="51" t="e">
        <f t="shared" si="11"/>
        <v>#N/A</v>
      </c>
      <c r="AO67" s="21">
        <v>0</v>
      </c>
      <c r="AP67" s="2">
        <v>0</v>
      </c>
      <c r="AQ67" s="55">
        <f t="shared" si="12"/>
        <v>0</v>
      </c>
      <c r="AR67" s="56" t="e" cm="1">
        <f t="array" ref="AR67">_xlfn.IFS(AND(AL67="contributo Fascia 1",(AM67*AP67)&gt;=2000), 2000, IF(AL67="contributo Fascia 2",(AM67*AP67)&gt;=1500), 1500, IF(AL67="contributo Fascia 1",(AM67*AP67)&lt;2000),(AM67*AP67), IF(AL67="contributo Fascia 2",(AM67*AP67)&lt;1500),(AM67*AP67), IF(AL67="ISEE non ammissibile",(AM67*AP67)=0),0, IF(AL67="alloggio non assegnabile", (AM67*AP67)=0),0, IF(AL67="contributo non applicabile",(AM67*AP67)=0),0)</f>
        <v>#N/A</v>
      </c>
      <c r="AS67" s="78" t="e" cm="1">
        <f t="array" ref="AS67">_xlfn.IFS(AND(AL67="contributo Fascia 1",(AO67*AP67)&gt;2000), 2000-AR67, IF(AL67="contributo Fascia 2",(AO67*AP67)&gt;1500), 1500-AR67, IF(AL67="contributo Fascia 1",(AO67*AP67)&lt;2000),2000-(AO67*AP67), IF(AL67="contributo Fascia 2",(AO67*AP67)&lt;1500),1500-(AO67*AP67), IF(AL67="ISEE non ammissibile",(AO67*AP67)=0),0, IF(AL67="alloggio non assegnabile", (AO67*AP67)=0),0, IF(AL67="contributo non applicabile",(AO67*AP67)=0),0)</f>
        <v>#N/A</v>
      </c>
      <c r="AT67" s="77">
        <v>0</v>
      </c>
      <c r="AU67" s="53" t="e" cm="1">
        <f t="array" ref="AU67">_xlfn.IFS(AND(AT67&gt;9360, AT67&lt;=20000), "FASCIA 1",IF(AT67&gt;20000, AT67&lt;=35000), "FASCIA 2")</f>
        <v>#N/A</v>
      </c>
      <c r="AV67" s="5">
        <v>0</v>
      </c>
      <c r="AW67" s="54" t="str">
        <f t="shared" si="13"/>
        <v>ND</v>
      </c>
      <c r="AX67" s="62" t="e" cm="1">
        <f t="array" ref="AX67">_xlfn.IFS(IF(AU67="FASCIA 1", AW67&lt;=15%), "contributo non applicabile", IF(AU67="FASCIA 2", AW67&lt;=20%), "contributo non applicabile", IF(AU67="FASCIA 1", AW67 &gt;15%), "contributo Fascia 1", IF(AU67="FASCIA 2", AW67&gt;20%), "contributo Fascia 2", IF(AU67="ISEE non ammissibile",AV67&gt;=0), "ISEE non ammissibile")</f>
        <v>#N/A</v>
      </c>
      <c r="AY67" s="63" t="e">
        <f t="shared" si="14"/>
        <v>#N/A</v>
      </c>
      <c r="AZ67" s="51" t="e">
        <f t="shared" si="15"/>
        <v>#N/A</v>
      </c>
      <c r="BA67" s="21">
        <v>0</v>
      </c>
      <c r="BB67" s="2">
        <v>0</v>
      </c>
      <c r="BC67" s="55">
        <f t="shared" si="16"/>
        <v>0</v>
      </c>
      <c r="BD67" s="56" t="e" cm="1">
        <f t="array" ref="BD67">_xlfn.IFS(AND(AX67="contributo Fascia 1",(AY67*BB67)&gt;=2000), 2000, IF(AX67="contributo Fascia 2",(AY67*BB67)&gt;=1500), 1500, IF(AX67="contributo Fascia 1",(AY67*BB67)&lt;2000),(AY67*BB67), IF(AX67="contributo Fascia 2",(AY67*BB67)&lt;1500),(AY67*BB67), IF(AX67="ISEE non ammissibile",(AY67*BB67)=0),0, IF(AX67="alloggio non assegnabile", (AY67*BB67)=0),0, IF(AX67="contributo non applicabile",(AY67*BB67)=0),0)</f>
        <v>#N/A</v>
      </c>
      <c r="BE67" s="78" t="e" cm="1">
        <f t="array" ref="BE67">_xlfn.IFS(AND(AX67="contributo Fascia 1",(BA67*BB67)&gt;2000), 2000-BD67, IF(AX67="contributo Fascia 2",(BA67*BB67)&gt;1500), 1500-BD67, IF(AX67="contributo Fascia 1",(BA67*BB67)&lt;2000),2000-(BA67*BB67), IF(AX67="contributo Fascia 2",(BA67*BB67)&lt;1500),1500-(BA67*BB67), IF(AX67="ISEE non ammissibile",(BA67*BB67)=0),0, IF(AX67="alloggio non assegnabile", (BA67*BB67)=0),0, IF(AX67="contributo non applicabile",(BA67*BB67)=0),0)</f>
        <v>#N/A</v>
      </c>
      <c r="BF67" s="75">
        <v>0</v>
      </c>
      <c r="BG67" s="53" t="e" cm="1">
        <f t="array" ref="BG67">_xlfn.IFS(AND(BF67&gt;9360, BF67&lt;=20000), "FASCIA 1",IF(BF67&gt;20000, BF67&lt;=35000), "FASCIA 2")</f>
        <v>#N/A</v>
      </c>
      <c r="BH67" s="5">
        <v>0</v>
      </c>
      <c r="BI67" s="54" t="str">
        <f t="shared" si="17"/>
        <v>ND</v>
      </c>
      <c r="BJ67" s="62" t="e" cm="1">
        <f t="array" ref="BJ67">_xlfn.IFS(IF(BG67="FASCIA 1", BI67&lt;=15%), "contributo non applicabile", IF(BG67="FASCIA 2", BI67&lt;=20%), "contributo non applicabile", IF(BG67="FASCIA 1", BI67 &gt;15%), "contributo Fascia 1", IF(BG67="FASCIA 2", BI67&gt;20%), "contributo Fascia 2", IF(BG67="ISEE non ammissibile",BH67&gt;=0), "ISEE non ammissibile")</f>
        <v>#N/A</v>
      </c>
      <c r="BK67" s="63" t="e">
        <f t="shared" si="18"/>
        <v>#N/A</v>
      </c>
      <c r="BL67" s="51" t="e">
        <f t="shared" si="19"/>
        <v>#N/A</v>
      </c>
      <c r="BM67" s="21">
        <v>0</v>
      </c>
      <c r="BN67" s="2">
        <v>0</v>
      </c>
      <c r="BO67" s="55">
        <f t="shared" si="20"/>
        <v>0</v>
      </c>
      <c r="BP67" s="56" t="e" cm="1">
        <f t="array" ref="BP67">_xlfn.IFS(AND(BJ67="contributo Fascia 1",(BK67*BN67)&gt;=2000), 2000, IF(BJ67="contributo Fascia 2",(BK67*BN67)&gt;=1500), 1500, IF(BJ67="contributo Fascia 1",(BK67*BN67)&lt;2000),(BK67*BN67), IF(BJ67="contributo Fascia 2",(BK67*BN67)&lt;1500),(BK67*BN67), IF(BJ67="ISEE non ammissibile",(BK67*BN67)=0),0, IF(BJ67="alloggio non assegnabile", (BK67*BN67)=0),0, IF(BJ67="contributo non applicabile",(BK67*BN67)=0),0)</f>
        <v>#N/A</v>
      </c>
      <c r="BQ67" s="78" t="e" cm="1">
        <f t="array" ref="BQ67">_xlfn.IFS(AND(BJ67="contributo Fascia 1",(BM67*BN67)&gt;2000), 2000-BP67, IF(BJ67="contributo Fascia 2",(BM67*BN67)&gt;1500), 1500-BP67, IF(BJ67="contributo Fascia 1",(BM67*BN67)&lt;2000),2000-(BM67*BN67), IF(BJ67="contributo Fascia 2",(BM67*BN67)&lt;1500),1500-(BM67*BN67), IF(BJ67="ISEE non ammissibile",(BM67*BN67)=0),0, IF(BJ67="alloggio non assegnabile", (BM67*BN67)=0),0, IF(BJ67="contributo non applicabile",(BM67*BN67)=0),0)</f>
        <v>#N/A</v>
      </c>
      <c r="BR67" s="77">
        <v>0</v>
      </c>
      <c r="BS67" s="53" t="e" cm="1">
        <f t="array" ref="BS67">_xlfn.IFS(AND(BR67&gt;9360, BR67&lt;=20000), "FASCIA 1",IF(BR67&gt;20000, BR67&lt;=35000), "FASCIA 2")</f>
        <v>#N/A</v>
      </c>
      <c r="BT67" s="5">
        <v>0</v>
      </c>
      <c r="BU67" s="54" t="str">
        <f t="shared" si="21"/>
        <v>ND</v>
      </c>
      <c r="BV67" s="62" t="e" cm="1">
        <f t="array" ref="BV67">_xlfn.IFS(IF(BS67="FASCIA 1", BU67&lt;=15%), "contributo non applicabile", IF(BS67="FASCIA 2", BU67&lt;=20%), "contributo non applicabile", IF(BS67="FASCIA 1", BU67 &gt;15%), "contributo Fascia 1", IF(BS67="FASCIA 2", BU67&gt;20%), "contributo Fascia 2", IF(BS67="ISEE non ammissibile",BT67&gt;=0), "ISEE non ammissibile")</f>
        <v>#N/A</v>
      </c>
      <c r="BW67" s="63" t="e">
        <f t="shared" si="22"/>
        <v>#N/A</v>
      </c>
      <c r="BX67" s="51" t="e">
        <f t="shared" si="23"/>
        <v>#N/A</v>
      </c>
      <c r="BY67" s="21">
        <v>0</v>
      </c>
      <c r="BZ67" s="2">
        <v>0</v>
      </c>
      <c r="CA67" s="55">
        <f t="shared" si="24"/>
        <v>0</v>
      </c>
      <c r="CB67" s="56" t="e" cm="1">
        <f t="array" ref="CB67">_xlfn.IFS(AND(BV67="contributo Fascia 1",(BW67*BZ67)&gt;=2000), 2000, IF(BV67="contributo Fascia 2",(BW67*BZ67)&gt;=1500), 1500, IF(BV67="contributo Fascia 1",(BW67*BZ67)&lt;2000),(BW67*BZ67), IF(BV67="contributo Fascia 2",(BW67*BZ67)&lt;1500),(BW67*BZ67), IF(BV67="ISEE non ammissibile",(BW67*BZ67)=0),0, IF(BV67="alloggio non assegnabile", (BW67*BZ67)=0),0, IF(BV67="contributo non applicabile",(BW67*BZ67)=0),0)</f>
        <v>#N/A</v>
      </c>
      <c r="CC67" s="78" t="e" cm="1">
        <f t="array" ref="CC67">_xlfn.IFS(AND(BV67="contributo Fascia 1",(BY67*BZ67)&gt;2000), 2000-CB67, IF(BV67="contributo Fascia 2",(BY67*BZ67)&gt;1500), 1500-CB67, IF(BV67="contributo Fascia 1",(BY67*BZ67)&lt;2000),2000-(BY67*BZ67), IF(BV67="contributo Fascia 2",(BY67*BZ67)&lt;1500),1500-(BY67*BZ67), IF(BV67="ISEE non ammissibile",(BY67*BZ67)=0),0, IF(BV67="alloggio non assegnabile", (BY67*BZ67)=0),0, IF(BV67="contributo non applicabile",(BY67*BZ67)=0),0)</f>
        <v>#N/A</v>
      </c>
      <c r="CD67" s="75">
        <v>0</v>
      </c>
      <c r="CE67" s="53" t="e" cm="1">
        <f t="array" ref="CE67">_xlfn.IFS(AND(CD67&gt;9360, CD67&lt;=20000), "FASCIA 1",IF(CD67&gt;20000, CD67&lt;=35000), "FASCIA 2")</f>
        <v>#N/A</v>
      </c>
      <c r="CF67" s="5">
        <v>0</v>
      </c>
      <c r="CG67" s="54" t="str">
        <f t="shared" si="25"/>
        <v>ND</v>
      </c>
      <c r="CH67" s="62" t="e" cm="1">
        <f t="array" ref="CH67">_xlfn.IFS(IF(CE67="FASCIA 1", CG67&lt;=15%), "contributo non applicabile", IF(CE67="FASCIA 2", CG67&lt;=20%), "contributo non applicabile", IF(CE67="FASCIA 1", CG67 &gt;15%), "contributo Fascia 1", IF(CE67="FASCIA 2", CG67&gt;20%), "contributo Fascia 2", IF(CE67="ISEE non ammissibile",CF67&gt;=0), "ISEE non ammissibile")</f>
        <v>#N/A</v>
      </c>
      <c r="CI67" s="63" t="e">
        <f t="shared" si="26"/>
        <v>#N/A</v>
      </c>
      <c r="CJ67" s="51" t="e">
        <f t="shared" si="27"/>
        <v>#N/A</v>
      </c>
      <c r="CK67" s="21">
        <v>0</v>
      </c>
      <c r="CL67" s="2">
        <v>0</v>
      </c>
      <c r="CM67" s="55">
        <f t="shared" si="28"/>
        <v>0</v>
      </c>
      <c r="CN67" s="56" t="e" cm="1">
        <f t="array" ref="CN67">_xlfn.IFS(AND(CH67="contributo Fascia 1",(CI67*CL67)&gt;=2000), 2000, IF(CH67="contributo Fascia 2",(CI67*CL67)&gt;=1500), 1500, IF(CH67="contributo Fascia 1",(CI67*CL67)&lt;2000),(CI67*CL67), IF(CH67="contributo Fascia 2",(CI67*CL67)&lt;1500),(CI67*CL67), IF(CH67="ISEE non ammissibile",(CI67*CL67)=0),0, IF(CH67="alloggio non assegnabile", (CI67*CL67)=0),0, IF(CH67="contributo non applicabile",(CI67*CL67)=0),0)</f>
        <v>#N/A</v>
      </c>
      <c r="CO67" s="78" t="e" cm="1">
        <f t="array" ref="CO67">_xlfn.IFS(AND(CH67="contributo Fascia 1",(CK67*CL67)&gt;2000), 2000-CN67, IF(CH67="contributo Fascia 2",(CK67*CL67)&gt;1500), 1500-CN67, IF(CH67="contributo Fascia 1",(CK67*CL67)&lt;2000),2000-(CK67*CL67), IF(CH67="contributo Fascia 2",(CK67*CL67)&lt;1500),1500-(CK67*CL67), IF(CH67="ISEE non ammissibile",(CK67*CL67)=0),0, IF(CH67="alloggio non assegnabile", (CK67*CL67)=0),0, IF(CH67="contributo non applicabile",(CK67*CL67)=0),0)</f>
        <v>#N/A</v>
      </c>
    </row>
    <row r="68" spans="1:93" x14ac:dyDescent="0.25">
      <c r="A68" s="65"/>
      <c r="B68" s="20">
        <v>0</v>
      </c>
      <c r="C68" s="92">
        <f t="shared" si="0"/>
        <v>0</v>
      </c>
      <c r="D68" s="2"/>
      <c r="E68" s="2"/>
      <c r="F68" s="2"/>
      <c r="G68" s="2"/>
      <c r="H68" s="2"/>
      <c r="I68" s="74"/>
      <c r="J68" s="77">
        <v>0</v>
      </c>
      <c r="K68" s="53" t="str" cm="1">
        <f t="array" ref="K68">_xlfn.IFS(AND(J68&gt;9360, J68&lt;=20000), "FASCIA 1",IF(J68&gt;20000, J68&lt;=35000), "FASCIA 2", OR(J68&lt;=9360, J68&gt;35000), "ISEE non ammissibile")</f>
        <v>ISEE non ammissibile</v>
      </c>
      <c r="L68" s="5">
        <v>0</v>
      </c>
      <c r="M68" s="54" t="str">
        <f t="shared" si="1"/>
        <v>ND</v>
      </c>
      <c r="N68" s="62" t="str" cm="1">
        <f t="array" ref="N68">_xlfn.IFS(AND(K68="FASCIA 1",M68&gt;30%), "alloggio non assegnabile", IF(K68="FASCIA 2",M68&gt;40%), "alloggio non assegnabile", IF(K68="FASCIA 1", M68&lt;=15%), "contributo non applicabile", IF(K68="FASCIA 2", M68&lt;=20%), "contributo non applicabile", IF(K68="FASCIA 1", M68 &gt;15%), "contributo Fascia 1", IF(K68="FASCIA 2", M68&gt;20%), "contributo Fascia 2", IF(K68="ISEE non ammissibile",L68&gt;=0), "ISEE non ammissibile")</f>
        <v>ISEE non ammissibile</v>
      </c>
      <c r="O68" s="63">
        <f t="shared" si="2"/>
        <v>0</v>
      </c>
      <c r="P68" s="51" t="str">
        <f t="shared" si="3"/>
        <v>verificato</v>
      </c>
      <c r="Q68" s="21">
        <v>0</v>
      </c>
      <c r="R68" s="2">
        <v>0</v>
      </c>
      <c r="S68" s="55">
        <f t="shared" si="4"/>
        <v>0</v>
      </c>
      <c r="T68" s="56" cm="1">
        <f t="array" ref="T68">_xlfn.IFS(AND(N68="contributo Fascia 1",(O68*R68)&gt;=2000), 2000, IF(N68="contributo Fascia 2",(O68*R68)&gt;=1500), 1500, IF(N68="contributo Fascia 1",(O68*R68)&lt;2000),(O68*R68), IF(N68="contributo Fascia 2",(O68*R68)&lt;1500),(O68*R68), IF(N68="ISEE non ammissibile",(O68*R68)=0),0, IF(N68="alloggio non assegnabile", (O68*R68)=0),0, IF(N68="contributo non applicabile",(O68*R68)=0),0)</f>
        <v>0</v>
      </c>
      <c r="U68" s="78" cm="1">
        <f t="array" ref="U68">_xlfn.IFS(AND(N68="contributo Fascia 1",(Q68*R68)&gt;2000), 2000-T68, IF(N68="contributo Fascia 2",(Q68*R68)&gt;1500), 1500-T68, IF(N68="contributo Fascia 1",(Q68*R68)&lt;2000),2000-(Q68*R68), IF(N68="contributo Fascia 2",(Q68*R68)&lt;1500),1500-(Q68*R68), IF(N68="ISEE non ammissibile",(Q68*R68)=0),0, IF(N68="alloggio non assegnabile", (Q68*R68)=0),0, IF(N68="contributo non applicabile",(Q68*R68)=0),0)</f>
        <v>0</v>
      </c>
      <c r="V68" s="77">
        <v>0</v>
      </c>
      <c r="W68" s="53" t="e" cm="1">
        <f t="array" ref="W68">_xlfn.IFS(AND(V68&gt;9360, V68&lt;=20000), "FASCIA 1",IF(V68&gt;20000, V68&lt;=35000), "FASCIA 2")</f>
        <v>#N/A</v>
      </c>
      <c r="X68" s="5">
        <v>0</v>
      </c>
      <c r="Y68" s="54" t="str">
        <f t="shared" si="5"/>
        <v>ND</v>
      </c>
      <c r="Z68" s="62" t="e" cm="1">
        <f t="array" ref="Z68">_xlfn.IFS(IF(W68="FASCIA 1", Y68&lt;=15%), "contributo non applicabile", IF(W68="FASCIA 2", Y68&lt;=20%), "contributo non applicabile", IF(W68="FASCIA 1", Y68 &gt;15%), "contributo Fascia 1", IF(W68="FASCIA 2", Y68&gt;20%), "contributo Fascia 2", IF(W68="ISEE non ammissibile",X68&gt;=0), "ISEE non ammissibile")</f>
        <v>#N/A</v>
      </c>
      <c r="AA68" s="63" t="e">
        <f t="shared" si="6"/>
        <v>#N/A</v>
      </c>
      <c r="AB68" s="51" t="e">
        <f t="shared" si="7"/>
        <v>#N/A</v>
      </c>
      <c r="AC68" s="21">
        <v>0</v>
      </c>
      <c r="AD68" s="2">
        <v>0</v>
      </c>
      <c r="AE68" s="55">
        <f t="shared" si="8"/>
        <v>0</v>
      </c>
      <c r="AF68" s="56" t="e" cm="1">
        <f t="array" ref="AF68">_xlfn.IFS(AND(Z68="contributo Fascia 1",(AA68*AD68)&gt;=2000), 2000, IF(Z68="contributo Fascia 2",(AA68*AD68)&gt;=1500), 1500, IF(Z68="contributo Fascia 1",(AA68*AD68)&lt;2000),(AA68*AD68), IF(Z68="contributo Fascia 2",(AA68*AD68)&lt;1500),(AA68*AD68), IF(Z68="ISEE non ammissibile",(AA68*AD68)=0),0, IF(Z68="alloggio non assegnabile", (AA68*AD68)=0),0, IF(Z68="contributo non applicabile",(AA68*AD68)=0),0)</f>
        <v>#N/A</v>
      </c>
      <c r="AG68" s="78" t="e" cm="1">
        <f t="array" ref="AG68">_xlfn.IFS(AND(Z68="contributo Fascia 1",(AC68*AD68)&gt;2000), 2000-AF68, IF(Z68="contributo Fascia 2",(AC68*AD68)&gt;1500), 1500-AF68, IF(Z68="contributo Fascia 1",(AC68*AD68)&lt;2000),2000-(AC68*AD68), IF(Z68="contributo Fascia 2",(AC68*AD68)&lt;1500),1500-(AC68*AD68), IF(Z68="ISEE non ammissibile",(AC68*AD68)=0),0, IF(Z68="alloggio non assegnabile", (AC68*AD68)=0),0, IF(Z68="contributo non applicabile",(AC68*AD68)=0),0)</f>
        <v>#N/A</v>
      </c>
      <c r="AH68" s="75">
        <v>0</v>
      </c>
      <c r="AI68" s="53" t="e" cm="1">
        <f t="array" ref="AI68">_xlfn.IFS(AND(AH68&gt;9360, AH68&lt;=20000), "FASCIA 1",IF(AH68&gt;20000, AH68&lt;=35000), "FASCIA 2")</f>
        <v>#N/A</v>
      </c>
      <c r="AJ68" s="5">
        <v>0</v>
      </c>
      <c r="AK68" s="54" t="str">
        <f t="shared" si="9"/>
        <v>ND</v>
      </c>
      <c r="AL68" s="62" t="e" cm="1">
        <f t="array" ref="AL68">_xlfn.IFS(IF(AI68="FASCIA 1", AK68&lt;=15%), "contributo non applicabile", IF(AI68="FASCIA 2", AK68&lt;=20%), "contributo non applicabile", IF(AI68="FASCIA 1", AK68 &gt;15%), "contributo Fascia 1", IF(AI68="FASCIA 2", AK68&gt;20%), "contributo Fascia 2", IF(AI68="ISEE non ammissibile",AJ68&gt;=0), "ISEE non ammissibile")</f>
        <v>#N/A</v>
      </c>
      <c r="AM68" s="51" t="e">
        <f t="shared" si="10"/>
        <v>#N/A</v>
      </c>
      <c r="AN68" s="51" t="e">
        <f t="shared" si="11"/>
        <v>#N/A</v>
      </c>
      <c r="AO68" s="21">
        <v>0</v>
      </c>
      <c r="AP68" s="2">
        <v>0</v>
      </c>
      <c r="AQ68" s="55">
        <f t="shared" si="12"/>
        <v>0</v>
      </c>
      <c r="AR68" s="56" t="e" cm="1">
        <f t="array" ref="AR68">_xlfn.IFS(AND(AL68="contributo Fascia 1",(AM68*AP68)&gt;=2000), 2000, IF(AL68="contributo Fascia 2",(AM68*AP68)&gt;=1500), 1500, IF(AL68="contributo Fascia 1",(AM68*AP68)&lt;2000),(AM68*AP68), IF(AL68="contributo Fascia 2",(AM68*AP68)&lt;1500),(AM68*AP68), IF(AL68="ISEE non ammissibile",(AM68*AP68)=0),0, IF(AL68="alloggio non assegnabile", (AM68*AP68)=0),0, IF(AL68="contributo non applicabile",(AM68*AP68)=0),0)</f>
        <v>#N/A</v>
      </c>
      <c r="AS68" s="78" t="e" cm="1">
        <f t="array" ref="AS68">_xlfn.IFS(AND(AL68="contributo Fascia 1",(AO68*AP68)&gt;2000), 2000-AR68, IF(AL68="contributo Fascia 2",(AO68*AP68)&gt;1500), 1500-AR68, IF(AL68="contributo Fascia 1",(AO68*AP68)&lt;2000),2000-(AO68*AP68), IF(AL68="contributo Fascia 2",(AO68*AP68)&lt;1500),1500-(AO68*AP68), IF(AL68="ISEE non ammissibile",(AO68*AP68)=0),0, IF(AL68="alloggio non assegnabile", (AO68*AP68)=0),0, IF(AL68="contributo non applicabile",(AO68*AP68)=0),0)</f>
        <v>#N/A</v>
      </c>
      <c r="AT68" s="77">
        <v>0</v>
      </c>
      <c r="AU68" s="53" t="e" cm="1">
        <f t="array" ref="AU68">_xlfn.IFS(AND(AT68&gt;9360, AT68&lt;=20000), "FASCIA 1",IF(AT68&gt;20000, AT68&lt;=35000), "FASCIA 2")</f>
        <v>#N/A</v>
      </c>
      <c r="AV68" s="5">
        <v>0</v>
      </c>
      <c r="AW68" s="54" t="str">
        <f t="shared" si="13"/>
        <v>ND</v>
      </c>
      <c r="AX68" s="62" t="e" cm="1">
        <f t="array" ref="AX68">_xlfn.IFS(IF(AU68="FASCIA 1", AW68&lt;=15%), "contributo non applicabile", IF(AU68="FASCIA 2", AW68&lt;=20%), "contributo non applicabile", IF(AU68="FASCIA 1", AW68 &gt;15%), "contributo Fascia 1", IF(AU68="FASCIA 2", AW68&gt;20%), "contributo Fascia 2", IF(AU68="ISEE non ammissibile",AV68&gt;=0), "ISEE non ammissibile")</f>
        <v>#N/A</v>
      </c>
      <c r="AY68" s="63" t="e">
        <f t="shared" si="14"/>
        <v>#N/A</v>
      </c>
      <c r="AZ68" s="51" t="e">
        <f t="shared" si="15"/>
        <v>#N/A</v>
      </c>
      <c r="BA68" s="21">
        <v>0</v>
      </c>
      <c r="BB68" s="2">
        <v>0</v>
      </c>
      <c r="BC68" s="55">
        <f t="shared" si="16"/>
        <v>0</v>
      </c>
      <c r="BD68" s="56" t="e" cm="1">
        <f t="array" ref="BD68">_xlfn.IFS(AND(AX68="contributo Fascia 1",(AY68*BB68)&gt;=2000), 2000, IF(AX68="contributo Fascia 2",(AY68*BB68)&gt;=1500), 1500, IF(AX68="contributo Fascia 1",(AY68*BB68)&lt;2000),(AY68*BB68), IF(AX68="contributo Fascia 2",(AY68*BB68)&lt;1500),(AY68*BB68), IF(AX68="ISEE non ammissibile",(AY68*BB68)=0),0, IF(AX68="alloggio non assegnabile", (AY68*BB68)=0),0, IF(AX68="contributo non applicabile",(AY68*BB68)=0),0)</f>
        <v>#N/A</v>
      </c>
      <c r="BE68" s="78" t="e" cm="1">
        <f t="array" ref="BE68">_xlfn.IFS(AND(AX68="contributo Fascia 1",(BA68*BB68)&gt;2000), 2000-BD68, IF(AX68="contributo Fascia 2",(BA68*BB68)&gt;1500), 1500-BD68, IF(AX68="contributo Fascia 1",(BA68*BB68)&lt;2000),2000-(BA68*BB68), IF(AX68="contributo Fascia 2",(BA68*BB68)&lt;1500),1500-(BA68*BB68), IF(AX68="ISEE non ammissibile",(BA68*BB68)=0),0, IF(AX68="alloggio non assegnabile", (BA68*BB68)=0),0, IF(AX68="contributo non applicabile",(BA68*BB68)=0),0)</f>
        <v>#N/A</v>
      </c>
      <c r="BF68" s="75">
        <v>0</v>
      </c>
      <c r="BG68" s="53" t="e" cm="1">
        <f t="array" ref="BG68">_xlfn.IFS(AND(BF68&gt;9360, BF68&lt;=20000), "FASCIA 1",IF(BF68&gt;20000, BF68&lt;=35000), "FASCIA 2")</f>
        <v>#N/A</v>
      </c>
      <c r="BH68" s="5">
        <v>0</v>
      </c>
      <c r="BI68" s="54" t="str">
        <f t="shared" si="17"/>
        <v>ND</v>
      </c>
      <c r="BJ68" s="62" t="e" cm="1">
        <f t="array" ref="BJ68">_xlfn.IFS(IF(BG68="FASCIA 1", BI68&lt;=15%), "contributo non applicabile", IF(BG68="FASCIA 2", BI68&lt;=20%), "contributo non applicabile", IF(BG68="FASCIA 1", BI68 &gt;15%), "contributo Fascia 1", IF(BG68="FASCIA 2", BI68&gt;20%), "contributo Fascia 2", IF(BG68="ISEE non ammissibile",BH68&gt;=0), "ISEE non ammissibile")</f>
        <v>#N/A</v>
      </c>
      <c r="BK68" s="63" t="e">
        <f t="shared" si="18"/>
        <v>#N/A</v>
      </c>
      <c r="BL68" s="51" t="e">
        <f t="shared" si="19"/>
        <v>#N/A</v>
      </c>
      <c r="BM68" s="21">
        <v>0</v>
      </c>
      <c r="BN68" s="2">
        <v>0</v>
      </c>
      <c r="BO68" s="55">
        <f t="shared" si="20"/>
        <v>0</v>
      </c>
      <c r="BP68" s="56" t="e" cm="1">
        <f t="array" ref="BP68">_xlfn.IFS(AND(BJ68="contributo Fascia 1",(BK68*BN68)&gt;=2000), 2000, IF(BJ68="contributo Fascia 2",(BK68*BN68)&gt;=1500), 1500, IF(BJ68="contributo Fascia 1",(BK68*BN68)&lt;2000),(BK68*BN68), IF(BJ68="contributo Fascia 2",(BK68*BN68)&lt;1500),(BK68*BN68), IF(BJ68="ISEE non ammissibile",(BK68*BN68)=0),0, IF(BJ68="alloggio non assegnabile", (BK68*BN68)=0),0, IF(BJ68="contributo non applicabile",(BK68*BN68)=0),0)</f>
        <v>#N/A</v>
      </c>
      <c r="BQ68" s="78" t="e" cm="1">
        <f t="array" ref="BQ68">_xlfn.IFS(AND(BJ68="contributo Fascia 1",(BM68*BN68)&gt;2000), 2000-BP68, IF(BJ68="contributo Fascia 2",(BM68*BN68)&gt;1500), 1500-BP68, IF(BJ68="contributo Fascia 1",(BM68*BN68)&lt;2000),2000-(BM68*BN68), IF(BJ68="contributo Fascia 2",(BM68*BN68)&lt;1500),1500-(BM68*BN68), IF(BJ68="ISEE non ammissibile",(BM68*BN68)=0),0, IF(BJ68="alloggio non assegnabile", (BM68*BN68)=0),0, IF(BJ68="contributo non applicabile",(BM68*BN68)=0),0)</f>
        <v>#N/A</v>
      </c>
      <c r="BR68" s="77">
        <v>0</v>
      </c>
      <c r="BS68" s="53" t="e" cm="1">
        <f t="array" ref="BS68">_xlfn.IFS(AND(BR68&gt;9360, BR68&lt;=20000), "FASCIA 1",IF(BR68&gt;20000, BR68&lt;=35000), "FASCIA 2")</f>
        <v>#N/A</v>
      </c>
      <c r="BT68" s="5">
        <v>0</v>
      </c>
      <c r="BU68" s="54" t="str">
        <f t="shared" si="21"/>
        <v>ND</v>
      </c>
      <c r="BV68" s="62" t="e" cm="1">
        <f t="array" ref="BV68">_xlfn.IFS(IF(BS68="FASCIA 1", BU68&lt;=15%), "contributo non applicabile", IF(BS68="FASCIA 2", BU68&lt;=20%), "contributo non applicabile", IF(BS68="FASCIA 1", BU68 &gt;15%), "contributo Fascia 1", IF(BS68="FASCIA 2", BU68&gt;20%), "contributo Fascia 2", IF(BS68="ISEE non ammissibile",BT68&gt;=0), "ISEE non ammissibile")</f>
        <v>#N/A</v>
      </c>
      <c r="BW68" s="63" t="e">
        <f t="shared" si="22"/>
        <v>#N/A</v>
      </c>
      <c r="BX68" s="51" t="e">
        <f t="shared" si="23"/>
        <v>#N/A</v>
      </c>
      <c r="BY68" s="21">
        <v>0</v>
      </c>
      <c r="BZ68" s="2">
        <v>0</v>
      </c>
      <c r="CA68" s="55">
        <f t="shared" si="24"/>
        <v>0</v>
      </c>
      <c r="CB68" s="56" t="e" cm="1">
        <f t="array" ref="CB68">_xlfn.IFS(AND(BV68="contributo Fascia 1",(BW68*BZ68)&gt;=2000), 2000, IF(BV68="contributo Fascia 2",(BW68*BZ68)&gt;=1500), 1500, IF(BV68="contributo Fascia 1",(BW68*BZ68)&lt;2000),(BW68*BZ68), IF(BV68="contributo Fascia 2",(BW68*BZ68)&lt;1500),(BW68*BZ68), IF(BV68="ISEE non ammissibile",(BW68*BZ68)=0),0, IF(BV68="alloggio non assegnabile", (BW68*BZ68)=0),0, IF(BV68="contributo non applicabile",(BW68*BZ68)=0),0)</f>
        <v>#N/A</v>
      </c>
      <c r="CC68" s="78" t="e" cm="1">
        <f t="array" ref="CC68">_xlfn.IFS(AND(BV68="contributo Fascia 1",(BY68*BZ68)&gt;2000), 2000-CB68, IF(BV68="contributo Fascia 2",(BY68*BZ68)&gt;1500), 1500-CB68, IF(BV68="contributo Fascia 1",(BY68*BZ68)&lt;2000),2000-(BY68*BZ68), IF(BV68="contributo Fascia 2",(BY68*BZ68)&lt;1500),1500-(BY68*BZ68), IF(BV68="ISEE non ammissibile",(BY68*BZ68)=0),0, IF(BV68="alloggio non assegnabile", (BY68*BZ68)=0),0, IF(BV68="contributo non applicabile",(BY68*BZ68)=0),0)</f>
        <v>#N/A</v>
      </c>
      <c r="CD68" s="75">
        <v>0</v>
      </c>
      <c r="CE68" s="53" t="e" cm="1">
        <f t="array" ref="CE68">_xlfn.IFS(AND(CD68&gt;9360, CD68&lt;=20000), "FASCIA 1",IF(CD68&gt;20000, CD68&lt;=35000), "FASCIA 2")</f>
        <v>#N/A</v>
      </c>
      <c r="CF68" s="5">
        <v>0</v>
      </c>
      <c r="CG68" s="54" t="str">
        <f t="shared" si="25"/>
        <v>ND</v>
      </c>
      <c r="CH68" s="62" t="e" cm="1">
        <f t="array" ref="CH68">_xlfn.IFS(IF(CE68="FASCIA 1", CG68&lt;=15%), "contributo non applicabile", IF(CE68="FASCIA 2", CG68&lt;=20%), "contributo non applicabile", IF(CE68="FASCIA 1", CG68 &gt;15%), "contributo Fascia 1", IF(CE68="FASCIA 2", CG68&gt;20%), "contributo Fascia 2", IF(CE68="ISEE non ammissibile",CF68&gt;=0), "ISEE non ammissibile")</f>
        <v>#N/A</v>
      </c>
      <c r="CI68" s="63" t="e">
        <f t="shared" si="26"/>
        <v>#N/A</v>
      </c>
      <c r="CJ68" s="51" t="e">
        <f t="shared" si="27"/>
        <v>#N/A</v>
      </c>
      <c r="CK68" s="21">
        <v>0</v>
      </c>
      <c r="CL68" s="2">
        <v>0</v>
      </c>
      <c r="CM68" s="55">
        <f t="shared" si="28"/>
        <v>0</v>
      </c>
      <c r="CN68" s="56" t="e" cm="1">
        <f t="array" ref="CN68">_xlfn.IFS(AND(CH68="contributo Fascia 1",(CI68*CL68)&gt;=2000), 2000, IF(CH68="contributo Fascia 2",(CI68*CL68)&gt;=1500), 1500, IF(CH68="contributo Fascia 1",(CI68*CL68)&lt;2000),(CI68*CL68), IF(CH68="contributo Fascia 2",(CI68*CL68)&lt;1500),(CI68*CL68), IF(CH68="ISEE non ammissibile",(CI68*CL68)=0),0, IF(CH68="alloggio non assegnabile", (CI68*CL68)=0),0, IF(CH68="contributo non applicabile",(CI68*CL68)=0),0)</f>
        <v>#N/A</v>
      </c>
      <c r="CO68" s="78" t="e" cm="1">
        <f t="array" ref="CO68">_xlfn.IFS(AND(CH68="contributo Fascia 1",(CK68*CL68)&gt;2000), 2000-CN68, IF(CH68="contributo Fascia 2",(CK68*CL68)&gt;1500), 1500-CN68, IF(CH68="contributo Fascia 1",(CK68*CL68)&lt;2000),2000-(CK68*CL68), IF(CH68="contributo Fascia 2",(CK68*CL68)&lt;1500),1500-(CK68*CL68), IF(CH68="ISEE non ammissibile",(CK68*CL68)=0),0, IF(CH68="alloggio non assegnabile", (CK68*CL68)=0),0, IF(CH68="contributo non applicabile",(CK68*CL68)=0),0)</f>
        <v>#N/A</v>
      </c>
    </row>
    <row r="69" spans="1:93" x14ac:dyDescent="0.25">
      <c r="A69" s="65"/>
      <c r="B69" s="20">
        <v>0</v>
      </c>
      <c r="C69" s="92">
        <f t="shared" si="0"/>
        <v>0</v>
      </c>
      <c r="D69" s="2"/>
      <c r="E69" s="2"/>
      <c r="F69" s="2"/>
      <c r="G69" s="2"/>
      <c r="H69" s="2"/>
      <c r="I69" s="74"/>
      <c r="J69" s="77">
        <v>0</v>
      </c>
      <c r="K69" s="53" t="str" cm="1">
        <f t="array" ref="K69">_xlfn.IFS(AND(J69&gt;9360, J69&lt;=20000), "FASCIA 1",IF(J69&gt;20000, J69&lt;=35000), "FASCIA 2", OR(J69&lt;=9360, J69&gt;35000), "ISEE non ammissibile")</f>
        <v>ISEE non ammissibile</v>
      </c>
      <c r="L69" s="5">
        <v>0</v>
      </c>
      <c r="M69" s="54" t="str">
        <f t="shared" si="1"/>
        <v>ND</v>
      </c>
      <c r="N69" s="62" t="str" cm="1">
        <f t="array" ref="N69">_xlfn.IFS(AND(K69="FASCIA 1",M69&gt;30%), "alloggio non assegnabile", IF(K69="FASCIA 2",M69&gt;40%), "alloggio non assegnabile", IF(K69="FASCIA 1", M69&lt;=15%), "contributo non applicabile", IF(K69="FASCIA 2", M69&lt;=20%), "contributo non applicabile", IF(K69="FASCIA 1", M69 &gt;15%), "contributo Fascia 1", IF(K69="FASCIA 2", M69&gt;20%), "contributo Fascia 2", IF(K69="ISEE non ammissibile",L69&gt;=0), "ISEE non ammissibile")</f>
        <v>ISEE non ammissibile</v>
      </c>
      <c r="O69" s="63">
        <f t="shared" si="2"/>
        <v>0</v>
      </c>
      <c r="P69" s="51" t="str">
        <f t="shared" si="3"/>
        <v>verificato</v>
      </c>
      <c r="Q69" s="21">
        <v>0</v>
      </c>
      <c r="R69" s="2">
        <v>0</v>
      </c>
      <c r="S69" s="55">
        <f t="shared" si="4"/>
        <v>0</v>
      </c>
      <c r="T69" s="56" cm="1">
        <f t="array" ref="T69">_xlfn.IFS(AND(N69="contributo Fascia 1",(O69*R69)&gt;=2000), 2000, IF(N69="contributo Fascia 2",(O69*R69)&gt;=1500), 1500, IF(N69="contributo Fascia 1",(O69*R69)&lt;2000),(O69*R69), IF(N69="contributo Fascia 2",(O69*R69)&lt;1500),(O69*R69), IF(N69="ISEE non ammissibile",(O69*R69)=0),0, IF(N69="alloggio non assegnabile", (O69*R69)=0),0, IF(N69="contributo non applicabile",(O69*R69)=0),0)</f>
        <v>0</v>
      </c>
      <c r="U69" s="78" cm="1">
        <f t="array" ref="U69">_xlfn.IFS(AND(N69="contributo Fascia 1",(Q69*R69)&gt;2000), 2000-T69, IF(N69="contributo Fascia 2",(Q69*R69)&gt;1500), 1500-T69, IF(N69="contributo Fascia 1",(Q69*R69)&lt;2000),2000-(Q69*R69), IF(N69="contributo Fascia 2",(Q69*R69)&lt;1500),1500-(Q69*R69), IF(N69="ISEE non ammissibile",(Q69*R69)=0),0, IF(N69="alloggio non assegnabile", (Q69*R69)=0),0, IF(N69="contributo non applicabile",(Q69*R69)=0),0)</f>
        <v>0</v>
      </c>
      <c r="V69" s="77">
        <v>0</v>
      </c>
      <c r="W69" s="53" t="e" cm="1">
        <f t="array" ref="W69">_xlfn.IFS(AND(V69&gt;9360, V69&lt;=20000), "FASCIA 1",IF(V69&gt;20000, V69&lt;=35000), "FASCIA 2")</f>
        <v>#N/A</v>
      </c>
      <c r="X69" s="5">
        <v>0</v>
      </c>
      <c r="Y69" s="54" t="str">
        <f t="shared" si="5"/>
        <v>ND</v>
      </c>
      <c r="Z69" s="62" t="e" cm="1">
        <f t="array" ref="Z69">_xlfn.IFS(IF(W69="FASCIA 1", Y69&lt;=15%), "contributo non applicabile", IF(W69="FASCIA 2", Y69&lt;=20%), "contributo non applicabile", IF(W69="FASCIA 1", Y69 &gt;15%), "contributo Fascia 1", IF(W69="FASCIA 2", Y69&gt;20%), "contributo Fascia 2", IF(W69="ISEE non ammissibile",X69&gt;=0), "ISEE non ammissibile")</f>
        <v>#N/A</v>
      </c>
      <c r="AA69" s="63" t="e">
        <f t="shared" si="6"/>
        <v>#N/A</v>
      </c>
      <c r="AB69" s="51" t="e">
        <f t="shared" si="7"/>
        <v>#N/A</v>
      </c>
      <c r="AC69" s="21">
        <v>0</v>
      </c>
      <c r="AD69" s="2">
        <v>0</v>
      </c>
      <c r="AE69" s="55">
        <f t="shared" si="8"/>
        <v>0</v>
      </c>
      <c r="AF69" s="56" t="e" cm="1">
        <f t="array" ref="AF69">_xlfn.IFS(AND(Z69="contributo Fascia 1",(AA69*AD69)&gt;=2000), 2000, IF(Z69="contributo Fascia 2",(AA69*AD69)&gt;=1500), 1500, IF(Z69="contributo Fascia 1",(AA69*AD69)&lt;2000),(AA69*AD69), IF(Z69="contributo Fascia 2",(AA69*AD69)&lt;1500),(AA69*AD69), IF(Z69="ISEE non ammissibile",(AA69*AD69)=0),0, IF(Z69="alloggio non assegnabile", (AA69*AD69)=0),0, IF(Z69="contributo non applicabile",(AA69*AD69)=0),0)</f>
        <v>#N/A</v>
      </c>
      <c r="AG69" s="78" t="e" cm="1">
        <f t="array" ref="AG69">_xlfn.IFS(AND(Z69="contributo Fascia 1",(AC69*AD69)&gt;2000), 2000-AF69, IF(Z69="contributo Fascia 2",(AC69*AD69)&gt;1500), 1500-AF69, IF(Z69="contributo Fascia 1",(AC69*AD69)&lt;2000),2000-(AC69*AD69), IF(Z69="contributo Fascia 2",(AC69*AD69)&lt;1500),1500-(AC69*AD69), IF(Z69="ISEE non ammissibile",(AC69*AD69)=0),0, IF(Z69="alloggio non assegnabile", (AC69*AD69)=0),0, IF(Z69="contributo non applicabile",(AC69*AD69)=0),0)</f>
        <v>#N/A</v>
      </c>
      <c r="AH69" s="75">
        <v>0</v>
      </c>
      <c r="AI69" s="53" t="e" cm="1">
        <f t="array" ref="AI69">_xlfn.IFS(AND(AH69&gt;9360, AH69&lt;=20000), "FASCIA 1",IF(AH69&gt;20000, AH69&lt;=35000), "FASCIA 2")</f>
        <v>#N/A</v>
      </c>
      <c r="AJ69" s="5">
        <v>0</v>
      </c>
      <c r="AK69" s="54" t="str">
        <f t="shared" si="9"/>
        <v>ND</v>
      </c>
      <c r="AL69" s="62" t="e" cm="1">
        <f t="array" ref="AL69">_xlfn.IFS(IF(AI69="FASCIA 1", AK69&lt;=15%), "contributo non applicabile", IF(AI69="FASCIA 2", AK69&lt;=20%), "contributo non applicabile", IF(AI69="FASCIA 1", AK69 &gt;15%), "contributo Fascia 1", IF(AI69="FASCIA 2", AK69&gt;20%), "contributo Fascia 2", IF(AI69="ISEE non ammissibile",AJ69&gt;=0), "ISEE non ammissibile")</f>
        <v>#N/A</v>
      </c>
      <c r="AM69" s="51" t="e">
        <f t="shared" si="10"/>
        <v>#N/A</v>
      </c>
      <c r="AN69" s="51" t="e">
        <f t="shared" si="11"/>
        <v>#N/A</v>
      </c>
      <c r="AO69" s="21">
        <v>0</v>
      </c>
      <c r="AP69" s="2">
        <v>0</v>
      </c>
      <c r="AQ69" s="55">
        <f t="shared" si="12"/>
        <v>0</v>
      </c>
      <c r="AR69" s="56" t="e" cm="1">
        <f t="array" ref="AR69">_xlfn.IFS(AND(AL69="contributo Fascia 1",(AM69*AP69)&gt;=2000), 2000, IF(AL69="contributo Fascia 2",(AM69*AP69)&gt;=1500), 1500, IF(AL69="contributo Fascia 1",(AM69*AP69)&lt;2000),(AM69*AP69), IF(AL69="contributo Fascia 2",(AM69*AP69)&lt;1500),(AM69*AP69), IF(AL69="ISEE non ammissibile",(AM69*AP69)=0),0, IF(AL69="alloggio non assegnabile", (AM69*AP69)=0),0, IF(AL69="contributo non applicabile",(AM69*AP69)=0),0)</f>
        <v>#N/A</v>
      </c>
      <c r="AS69" s="78" t="e" cm="1">
        <f t="array" ref="AS69">_xlfn.IFS(AND(AL69="contributo Fascia 1",(AO69*AP69)&gt;2000), 2000-AR69, IF(AL69="contributo Fascia 2",(AO69*AP69)&gt;1500), 1500-AR69, IF(AL69="contributo Fascia 1",(AO69*AP69)&lt;2000),2000-(AO69*AP69), IF(AL69="contributo Fascia 2",(AO69*AP69)&lt;1500),1500-(AO69*AP69), IF(AL69="ISEE non ammissibile",(AO69*AP69)=0),0, IF(AL69="alloggio non assegnabile", (AO69*AP69)=0),0, IF(AL69="contributo non applicabile",(AO69*AP69)=0),0)</f>
        <v>#N/A</v>
      </c>
      <c r="AT69" s="77">
        <v>0</v>
      </c>
      <c r="AU69" s="53" t="e" cm="1">
        <f t="array" ref="AU69">_xlfn.IFS(AND(AT69&gt;9360, AT69&lt;=20000), "FASCIA 1",IF(AT69&gt;20000, AT69&lt;=35000), "FASCIA 2")</f>
        <v>#N/A</v>
      </c>
      <c r="AV69" s="5">
        <v>0</v>
      </c>
      <c r="AW69" s="54" t="str">
        <f t="shared" si="13"/>
        <v>ND</v>
      </c>
      <c r="AX69" s="62" t="e" cm="1">
        <f t="array" ref="AX69">_xlfn.IFS(IF(AU69="FASCIA 1", AW69&lt;=15%), "contributo non applicabile", IF(AU69="FASCIA 2", AW69&lt;=20%), "contributo non applicabile", IF(AU69="FASCIA 1", AW69 &gt;15%), "contributo Fascia 1", IF(AU69="FASCIA 2", AW69&gt;20%), "contributo Fascia 2", IF(AU69="ISEE non ammissibile",AV69&gt;=0), "ISEE non ammissibile")</f>
        <v>#N/A</v>
      </c>
      <c r="AY69" s="63" t="e">
        <f t="shared" si="14"/>
        <v>#N/A</v>
      </c>
      <c r="AZ69" s="51" t="e">
        <f t="shared" si="15"/>
        <v>#N/A</v>
      </c>
      <c r="BA69" s="21">
        <v>0</v>
      </c>
      <c r="BB69" s="2">
        <v>0</v>
      </c>
      <c r="BC69" s="55">
        <f t="shared" si="16"/>
        <v>0</v>
      </c>
      <c r="BD69" s="56" t="e" cm="1">
        <f t="array" ref="BD69">_xlfn.IFS(AND(AX69="contributo Fascia 1",(AY69*BB69)&gt;=2000), 2000, IF(AX69="contributo Fascia 2",(AY69*BB69)&gt;=1500), 1500, IF(AX69="contributo Fascia 1",(AY69*BB69)&lt;2000),(AY69*BB69), IF(AX69="contributo Fascia 2",(AY69*BB69)&lt;1500),(AY69*BB69), IF(AX69="ISEE non ammissibile",(AY69*BB69)=0),0, IF(AX69="alloggio non assegnabile", (AY69*BB69)=0),0, IF(AX69="contributo non applicabile",(AY69*BB69)=0),0)</f>
        <v>#N/A</v>
      </c>
      <c r="BE69" s="78" t="e" cm="1">
        <f t="array" ref="BE69">_xlfn.IFS(AND(AX69="contributo Fascia 1",(BA69*BB69)&gt;2000), 2000-BD69, IF(AX69="contributo Fascia 2",(BA69*BB69)&gt;1500), 1500-BD69, IF(AX69="contributo Fascia 1",(BA69*BB69)&lt;2000),2000-(BA69*BB69), IF(AX69="contributo Fascia 2",(BA69*BB69)&lt;1500),1500-(BA69*BB69), IF(AX69="ISEE non ammissibile",(BA69*BB69)=0),0, IF(AX69="alloggio non assegnabile", (BA69*BB69)=0),0, IF(AX69="contributo non applicabile",(BA69*BB69)=0),0)</f>
        <v>#N/A</v>
      </c>
      <c r="BF69" s="75">
        <v>0</v>
      </c>
      <c r="BG69" s="53" t="e" cm="1">
        <f t="array" ref="BG69">_xlfn.IFS(AND(BF69&gt;9360, BF69&lt;=20000), "FASCIA 1",IF(BF69&gt;20000, BF69&lt;=35000), "FASCIA 2")</f>
        <v>#N/A</v>
      </c>
      <c r="BH69" s="5">
        <v>0</v>
      </c>
      <c r="BI69" s="54" t="str">
        <f t="shared" si="17"/>
        <v>ND</v>
      </c>
      <c r="BJ69" s="62" t="e" cm="1">
        <f t="array" ref="BJ69">_xlfn.IFS(IF(BG69="FASCIA 1", BI69&lt;=15%), "contributo non applicabile", IF(BG69="FASCIA 2", BI69&lt;=20%), "contributo non applicabile", IF(BG69="FASCIA 1", BI69 &gt;15%), "contributo Fascia 1", IF(BG69="FASCIA 2", BI69&gt;20%), "contributo Fascia 2", IF(BG69="ISEE non ammissibile",BH69&gt;=0), "ISEE non ammissibile")</f>
        <v>#N/A</v>
      </c>
      <c r="BK69" s="63" t="e">
        <f t="shared" si="18"/>
        <v>#N/A</v>
      </c>
      <c r="BL69" s="51" t="e">
        <f t="shared" si="19"/>
        <v>#N/A</v>
      </c>
      <c r="BM69" s="21">
        <v>0</v>
      </c>
      <c r="BN69" s="2">
        <v>0</v>
      </c>
      <c r="BO69" s="55">
        <f t="shared" si="20"/>
        <v>0</v>
      </c>
      <c r="BP69" s="56" t="e" cm="1">
        <f t="array" ref="BP69">_xlfn.IFS(AND(BJ69="contributo Fascia 1",(BK69*BN69)&gt;=2000), 2000, IF(BJ69="contributo Fascia 2",(BK69*BN69)&gt;=1500), 1500, IF(BJ69="contributo Fascia 1",(BK69*BN69)&lt;2000),(BK69*BN69), IF(BJ69="contributo Fascia 2",(BK69*BN69)&lt;1500),(BK69*BN69), IF(BJ69="ISEE non ammissibile",(BK69*BN69)=0),0, IF(BJ69="alloggio non assegnabile", (BK69*BN69)=0),0, IF(BJ69="contributo non applicabile",(BK69*BN69)=0),0)</f>
        <v>#N/A</v>
      </c>
      <c r="BQ69" s="78" t="e" cm="1">
        <f t="array" ref="BQ69">_xlfn.IFS(AND(BJ69="contributo Fascia 1",(BM69*BN69)&gt;2000), 2000-BP69, IF(BJ69="contributo Fascia 2",(BM69*BN69)&gt;1500), 1500-BP69, IF(BJ69="contributo Fascia 1",(BM69*BN69)&lt;2000),2000-(BM69*BN69), IF(BJ69="contributo Fascia 2",(BM69*BN69)&lt;1500),1500-(BM69*BN69), IF(BJ69="ISEE non ammissibile",(BM69*BN69)=0),0, IF(BJ69="alloggio non assegnabile", (BM69*BN69)=0),0, IF(BJ69="contributo non applicabile",(BM69*BN69)=0),0)</f>
        <v>#N/A</v>
      </c>
      <c r="BR69" s="77">
        <v>0</v>
      </c>
      <c r="BS69" s="53" t="e" cm="1">
        <f t="array" ref="BS69">_xlfn.IFS(AND(BR69&gt;9360, BR69&lt;=20000), "FASCIA 1",IF(BR69&gt;20000, BR69&lt;=35000), "FASCIA 2")</f>
        <v>#N/A</v>
      </c>
      <c r="BT69" s="5">
        <v>0</v>
      </c>
      <c r="BU69" s="54" t="str">
        <f t="shared" si="21"/>
        <v>ND</v>
      </c>
      <c r="BV69" s="62" t="e" cm="1">
        <f t="array" ref="BV69">_xlfn.IFS(IF(BS69="FASCIA 1", BU69&lt;=15%), "contributo non applicabile", IF(BS69="FASCIA 2", BU69&lt;=20%), "contributo non applicabile", IF(BS69="FASCIA 1", BU69 &gt;15%), "contributo Fascia 1", IF(BS69="FASCIA 2", BU69&gt;20%), "contributo Fascia 2", IF(BS69="ISEE non ammissibile",BT69&gt;=0), "ISEE non ammissibile")</f>
        <v>#N/A</v>
      </c>
      <c r="BW69" s="63" t="e">
        <f t="shared" si="22"/>
        <v>#N/A</v>
      </c>
      <c r="BX69" s="51" t="e">
        <f t="shared" si="23"/>
        <v>#N/A</v>
      </c>
      <c r="BY69" s="21">
        <v>0</v>
      </c>
      <c r="BZ69" s="2">
        <v>0</v>
      </c>
      <c r="CA69" s="55">
        <f t="shared" si="24"/>
        <v>0</v>
      </c>
      <c r="CB69" s="56" t="e" cm="1">
        <f t="array" ref="CB69">_xlfn.IFS(AND(BV69="contributo Fascia 1",(BW69*BZ69)&gt;=2000), 2000, IF(BV69="contributo Fascia 2",(BW69*BZ69)&gt;=1500), 1500, IF(BV69="contributo Fascia 1",(BW69*BZ69)&lt;2000),(BW69*BZ69), IF(BV69="contributo Fascia 2",(BW69*BZ69)&lt;1500),(BW69*BZ69), IF(BV69="ISEE non ammissibile",(BW69*BZ69)=0),0, IF(BV69="alloggio non assegnabile", (BW69*BZ69)=0),0, IF(BV69="contributo non applicabile",(BW69*BZ69)=0),0)</f>
        <v>#N/A</v>
      </c>
      <c r="CC69" s="78" t="e" cm="1">
        <f t="array" ref="CC69">_xlfn.IFS(AND(BV69="contributo Fascia 1",(BY69*BZ69)&gt;2000), 2000-CB69, IF(BV69="contributo Fascia 2",(BY69*BZ69)&gt;1500), 1500-CB69, IF(BV69="contributo Fascia 1",(BY69*BZ69)&lt;2000),2000-(BY69*BZ69), IF(BV69="contributo Fascia 2",(BY69*BZ69)&lt;1500),1500-(BY69*BZ69), IF(BV69="ISEE non ammissibile",(BY69*BZ69)=0),0, IF(BV69="alloggio non assegnabile", (BY69*BZ69)=0),0, IF(BV69="contributo non applicabile",(BY69*BZ69)=0),0)</f>
        <v>#N/A</v>
      </c>
      <c r="CD69" s="75">
        <v>0</v>
      </c>
      <c r="CE69" s="53" t="e" cm="1">
        <f t="array" ref="CE69">_xlfn.IFS(AND(CD69&gt;9360, CD69&lt;=20000), "FASCIA 1",IF(CD69&gt;20000, CD69&lt;=35000), "FASCIA 2")</f>
        <v>#N/A</v>
      </c>
      <c r="CF69" s="5">
        <v>0</v>
      </c>
      <c r="CG69" s="54" t="str">
        <f t="shared" si="25"/>
        <v>ND</v>
      </c>
      <c r="CH69" s="62" t="e" cm="1">
        <f t="array" ref="CH69">_xlfn.IFS(IF(CE69="FASCIA 1", CG69&lt;=15%), "contributo non applicabile", IF(CE69="FASCIA 2", CG69&lt;=20%), "contributo non applicabile", IF(CE69="FASCIA 1", CG69 &gt;15%), "contributo Fascia 1", IF(CE69="FASCIA 2", CG69&gt;20%), "contributo Fascia 2", IF(CE69="ISEE non ammissibile",CF69&gt;=0), "ISEE non ammissibile")</f>
        <v>#N/A</v>
      </c>
      <c r="CI69" s="63" t="e">
        <f t="shared" si="26"/>
        <v>#N/A</v>
      </c>
      <c r="CJ69" s="51" t="e">
        <f t="shared" si="27"/>
        <v>#N/A</v>
      </c>
      <c r="CK69" s="21">
        <v>0</v>
      </c>
      <c r="CL69" s="2">
        <v>0</v>
      </c>
      <c r="CM69" s="55">
        <f t="shared" si="28"/>
        <v>0</v>
      </c>
      <c r="CN69" s="56" t="e" cm="1">
        <f t="array" ref="CN69">_xlfn.IFS(AND(CH69="contributo Fascia 1",(CI69*CL69)&gt;=2000), 2000, IF(CH69="contributo Fascia 2",(CI69*CL69)&gt;=1500), 1500, IF(CH69="contributo Fascia 1",(CI69*CL69)&lt;2000),(CI69*CL69), IF(CH69="contributo Fascia 2",(CI69*CL69)&lt;1500),(CI69*CL69), IF(CH69="ISEE non ammissibile",(CI69*CL69)=0),0, IF(CH69="alloggio non assegnabile", (CI69*CL69)=0),0, IF(CH69="contributo non applicabile",(CI69*CL69)=0),0)</f>
        <v>#N/A</v>
      </c>
      <c r="CO69" s="78" t="e" cm="1">
        <f t="array" ref="CO69">_xlfn.IFS(AND(CH69="contributo Fascia 1",(CK69*CL69)&gt;2000), 2000-CN69, IF(CH69="contributo Fascia 2",(CK69*CL69)&gt;1500), 1500-CN69, IF(CH69="contributo Fascia 1",(CK69*CL69)&lt;2000),2000-(CK69*CL69), IF(CH69="contributo Fascia 2",(CK69*CL69)&lt;1500),1500-(CK69*CL69), IF(CH69="ISEE non ammissibile",(CK69*CL69)=0),0, IF(CH69="alloggio non assegnabile", (CK69*CL69)=0),0, IF(CH69="contributo non applicabile",(CK69*CL69)=0),0)</f>
        <v>#N/A</v>
      </c>
    </row>
    <row r="70" spans="1:93" x14ac:dyDescent="0.25">
      <c r="T70" s="83">
        <f>SUM(T10:T69)</f>
        <v>0</v>
      </c>
      <c r="AF70" s="83">
        <f>SUMIF(AF10:AF69,"&gt;0")</f>
        <v>0</v>
      </c>
      <c r="AR70" s="83">
        <f>SUMIF(AR10:AR69,"&gt;0")</f>
        <v>0</v>
      </c>
      <c r="BD70" s="83">
        <f>SUMIF(BD10:BD69,"&gt;0")</f>
        <v>0</v>
      </c>
      <c r="BP70" s="83">
        <f>SUMIF(BP10:BP69,"&gt;0")</f>
        <v>0</v>
      </c>
      <c r="CB70" s="83">
        <f>SUMIF(CB10:CB69,"&gt;0")</f>
        <v>0</v>
      </c>
      <c r="CN70" s="83">
        <f>SUMIF(CN10:CN69,"&gt;0")</f>
        <v>0</v>
      </c>
    </row>
    <row r="71" spans="1:93" x14ac:dyDescent="0.25">
      <c r="T71" s="85" t="s">
        <v>114</v>
      </c>
      <c r="AF71" s="85" t="s">
        <v>145</v>
      </c>
      <c r="AR71" s="85" t="s">
        <v>146</v>
      </c>
      <c r="BD71" s="85" t="s">
        <v>147</v>
      </c>
      <c r="BP71" s="85" t="s">
        <v>148</v>
      </c>
      <c r="CB71" s="85" t="s">
        <v>149</v>
      </c>
      <c r="CN71" s="85" t="s">
        <v>150</v>
      </c>
    </row>
    <row r="72" spans="1:93" x14ac:dyDescent="0.25">
      <c r="BZ72" s="73"/>
    </row>
    <row r="74" spans="1:93" x14ac:dyDescent="0.25">
      <c r="Q74" s="84"/>
    </row>
  </sheetData>
  <mergeCells count="111">
    <mergeCell ref="A3:F3"/>
    <mergeCell ref="CN8:CN9"/>
    <mergeCell ref="CO8:CO9"/>
    <mergeCell ref="CF8:CF9"/>
    <mergeCell ref="BH8:BH9"/>
    <mergeCell ref="AJ8:AJ9"/>
    <mergeCell ref="AK8:AK9"/>
    <mergeCell ref="BI8:BI9"/>
    <mergeCell ref="CG8:CG9"/>
    <mergeCell ref="CD6:CO6"/>
    <mergeCell ref="CD7:CG7"/>
    <mergeCell ref="CD8:CD9"/>
    <mergeCell ref="CE8:CE9"/>
    <mergeCell ref="CH8:CH9"/>
    <mergeCell ref="CI8:CI9"/>
    <mergeCell ref="CJ8:CJ9"/>
    <mergeCell ref="CK8:CK9"/>
    <mergeCell ref="CL8:CL9"/>
    <mergeCell ref="CM8:CM9"/>
    <mergeCell ref="BX8:BX9"/>
    <mergeCell ref="BY8:BY9"/>
    <mergeCell ref="BZ8:BZ9"/>
    <mergeCell ref="CA8:CA9"/>
    <mergeCell ref="CB8:CB9"/>
    <mergeCell ref="CC8:CC9"/>
    <mergeCell ref="AR8:AR9"/>
    <mergeCell ref="AS8:AS9"/>
    <mergeCell ref="BP8:BP9"/>
    <mergeCell ref="BQ8:BQ9"/>
    <mergeCell ref="BR6:CC6"/>
    <mergeCell ref="BR7:BU7"/>
    <mergeCell ref="BR8:BR9"/>
    <mergeCell ref="BS8:BS9"/>
    <mergeCell ref="BT8:BT9"/>
    <mergeCell ref="BU8:BU9"/>
    <mergeCell ref="BV8:BV9"/>
    <mergeCell ref="BW8:BW9"/>
    <mergeCell ref="BF6:BQ6"/>
    <mergeCell ref="BF7:BI7"/>
    <mergeCell ref="BF8:BF9"/>
    <mergeCell ref="BG8:BG9"/>
    <mergeCell ref="BJ8:BJ9"/>
    <mergeCell ref="BK8:BK9"/>
    <mergeCell ref="BL8:BL9"/>
    <mergeCell ref="BM8:BM9"/>
    <mergeCell ref="BN8:BN9"/>
    <mergeCell ref="BO8:BO9"/>
    <mergeCell ref="AT6:BE6"/>
    <mergeCell ref="AT7:AW7"/>
    <mergeCell ref="AT8:AT9"/>
    <mergeCell ref="AU8:AU9"/>
    <mergeCell ref="AX8:AX9"/>
    <mergeCell ref="AY8:AY9"/>
    <mergeCell ref="AZ8:AZ9"/>
    <mergeCell ref="BA8:BA9"/>
    <mergeCell ref="AH6:AS6"/>
    <mergeCell ref="AH7:AK7"/>
    <mergeCell ref="AH8:AH9"/>
    <mergeCell ref="AI8:AI9"/>
    <mergeCell ref="AL8:AL9"/>
    <mergeCell ref="AM8:AM9"/>
    <mergeCell ref="AN8:AN9"/>
    <mergeCell ref="AO8:AO9"/>
    <mergeCell ref="AP8:AP9"/>
    <mergeCell ref="AQ8:AQ9"/>
    <mergeCell ref="BB8:BB9"/>
    <mergeCell ref="BC8:BC9"/>
    <mergeCell ref="BD8:BD9"/>
    <mergeCell ref="BE8:BE9"/>
    <mergeCell ref="AV8:AV9"/>
    <mergeCell ref="AW8:AW9"/>
    <mergeCell ref="D8:D9"/>
    <mergeCell ref="E8:E9"/>
    <mergeCell ref="F8:F9"/>
    <mergeCell ref="G8:G9"/>
    <mergeCell ref="H8:H9"/>
    <mergeCell ref="I8:I9"/>
    <mergeCell ref="W8:W9"/>
    <mergeCell ref="Z8:Z9"/>
    <mergeCell ref="AA8:AA9"/>
    <mergeCell ref="AB8:AB9"/>
    <mergeCell ref="AC8:AC9"/>
    <mergeCell ref="AD8:AD9"/>
    <mergeCell ref="AE8:AE9"/>
    <mergeCell ref="X8:X9"/>
    <mergeCell ref="Y8:Y9"/>
    <mergeCell ref="M8:M9"/>
    <mergeCell ref="B8:B9"/>
    <mergeCell ref="J6:U6"/>
    <mergeCell ref="D6:I7"/>
    <mergeCell ref="A6:C7"/>
    <mergeCell ref="L8:L9"/>
    <mergeCell ref="A5:CO5"/>
    <mergeCell ref="C8:C9"/>
    <mergeCell ref="AF8:AF9"/>
    <mergeCell ref="AG8:AG9"/>
    <mergeCell ref="R8:R9"/>
    <mergeCell ref="S8:S9"/>
    <mergeCell ref="T8:T9"/>
    <mergeCell ref="U8:U9"/>
    <mergeCell ref="J8:J9"/>
    <mergeCell ref="K8:K9"/>
    <mergeCell ref="N8:N9"/>
    <mergeCell ref="O8:O9"/>
    <mergeCell ref="P8:P9"/>
    <mergeCell ref="Q8:Q9"/>
    <mergeCell ref="A8:A9"/>
    <mergeCell ref="J7:M7"/>
    <mergeCell ref="V6:AG6"/>
    <mergeCell ref="V7:Y7"/>
    <mergeCell ref="V8:V9"/>
  </mergeCells>
  <phoneticPr fontId="7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160F02-ECCC-4F4C-8A5E-D0A5838A5933}">
  <sheetPr>
    <tabColor rgb="FFFFFF00"/>
  </sheetPr>
  <dimension ref="A2:N8"/>
  <sheetViews>
    <sheetView tabSelected="1" zoomScale="85" zoomScaleNormal="85" workbookViewId="0">
      <selection activeCell="L27" sqref="L27"/>
    </sheetView>
  </sheetViews>
  <sheetFormatPr defaultRowHeight="12.75" x14ac:dyDescent="0.2"/>
  <cols>
    <col min="1" max="1" width="10.28515625" style="1" bestFit="1" customWidth="1"/>
    <col min="2" max="2" width="14.7109375" style="1" bestFit="1" customWidth="1"/>
    <col min="3" max="11" width="20.140625" style="1" bestFit="1" customWidth="1"/>
    <col min="12" max="12" width="17" style="1" bestFit="1" customWidth="1"/>
    <col min="13" max="13" width="14.7109375" style="1" bestFit="1" customWidth="1"/>
    <col min="14" max="14" width="2.7109375" style="1" customWidth="1"/>
    <col min="15" max="16384" width="9.140625" style="1"/>
  </cols>
  <sheetData>
    <row r="2" spans="1:14" x14ac:dyDescent="0.2">
      <c r="B2" s="197" t="s">
        <v>109</v>
      </c>
      <c r="C2" s="197"/>
      <c r="D2" s="197"/>
      <c r="E2" s="197"/>
      <c r="F2" s="197"/>
      <c r="G2" s="197"/>
      <c r="H2" s="197"/>
      <c r="I2" s="197"/>
      <c r="J2" s="197"/>
      <c r="K2" s="197"/>
      <c r="L2" s="197"/>
      <c r="M2" s="197"/>
    </row>
    <row r="3" spans="1:14" ht="51" x14ac:dyDescent="0.2">
      <c r="B3" s="88" t="s">
        <v>46</v>
      </c>
      <c r="C3" s="88" t="s">
        <v>89</v>
      </c>
      <c r="D3" s="88" t="s">
        <v>215</v>
      </c>
      <c r="E3" s="88" t="s">
        <v>214</v>
      </c>
      <c r="F3" s="88" t="s">
        <v>213</v>
      </c>
      <c r="G3" s="88" t="s">
        <v>212</v>
      </c>
      <c r="H3" s="88" t="s">
        <v>216</v>
      </c>
      <c r="I3" s="88" t="s">
        <v>217</v>
      </c>
      <c r="J3" s="88" t="s">
        <v>218</v>
      </c>
      <c r="K3" s="88" t="s">
        <v>94</v>
      </c>
      <c r="L3" s="88" t="s">
        <v>95</v>
      </c>
      <c r="M3" s="198" t="s">
        <v>110</v>
      </c>
      <c r="N3" s="38"/>
    </row>
    <row r="4" spans="1:14" x14ac:dyDescent="0.2">
      <c r="B4" s="41" t="s">
        <v>90</v>
      </c>
      <c r="C4" s="41" t="s">
        <v>90</v>
      </c>
      <c r="D4" s="41" t="s">
        <v>90</v>
      </c>
      <c r="E4" s="41" t="s">
        <v>90</v>
      </c>
      <c r="F4" s="41" t="s">
        <v>90</v>
      </c>
      <c r="G4" s="41" t="s">
        <v>90</v>
      </c>
      <c r="H4" s="41" t="s">
        <v>90</v>
      </c>
      <c r="I4" s="41" t="s">
        <v>90</v>
      </c>
      <c r="J4" s="41" t="s">
        <v>90</v>
      </c>
      <c r="K4" s="41" t="s">
        <v>90</v>
      </c>
      <c r="L4" s="41" t="s">
        <v>90</v>
      </c>
      <c r="M4" s="199"/>
      <c r="N4" s="38"/>
    </row>
    <row r="5" spans="1:14" x14ac:dyDescent="0.2">
      <c r="A5" s="25" t="s">
        <v>43</v>
      </c>
      <c r="B5" s="2">
        <f>+COUNTIF('mod A'!C8:C27,"&lt;&gt;")</f>
        <v>0</v>
      </c>
      <c r="C5" s="40">
        <f>+'mod A'!AC28</f>
        <v>0</v>
      </c>
      <c r="D5" s="200">
        <f>+utilizzatori!T70</f>
        <v>0</v>
      </c>
      <c r="E5" s="200">
        <f>+utilizzatori!AF70</f>
        <v>0</v>
      </c>
      <c r="F5" s="200">
        <f>+utilizzatori!AR70</f>
        <v>0</v>
      </c>
      <c r="G5" s="200">
        <f>+utilizzatori!BD70</f>
        <v>0</v>
      </c>
      <c r="H5" s="200">
        <f>+utilizzatori!BP70</f>
        <v>0</v>
      </c>
      <c r="I5" s="200">
        <f>+utilizzatori!CB70</f>
        <v>0</v>
      </c>
      <c r="J5" s="200">
        <f>+utilizzatori!CN70</f>
        <v>0</v>
      </c>
      <c r="K5" s="40">
        <f>+'mod A'!AE28</f>
        <v>0</v>
      </c>
      <c r="L5" s="40">
        <f>+'mod A'!AO28</f>
        <v>0</v>
      </c>
      <c r="M5" s="194">
        <f>SUM(C8:L8)</f>
        <v>0</v>
      </c>
    </row>
    <row r="6" spans="1:14" x14ac:dyDescent="0.2">
      <c r="A6" s="25" t="s">
        <v>44</v>
      </c>
      <c r="B6" s="2">
        <f>+COUNTIF('mod B'!C8:C27,"&lt;&gt;")</f>
        <v>0</v>
      </c>
      <c r="C6" s="29">
        <f>+'mod B'!AE28</f>
        <v>0</v>
      </c>
      <c r="D6" s="201"/>
      <c r="E6" s="201"/>
      <c r="F6" s="201"/>
      <c r="G6" s="201"/>
      <c r="H6" s="201"/>
      <c r="I6" s="201"/>
      <c r="J6" s="201"/>
      <c r="K6" s="29">
        <f>+'mod B'!AG28</f>
        <v>0</v>
      </c>
      <c r="L6" s="29">
        <f>+'mod B'!AQ28</f>
        <v>0</v>
      </c>
      <c r="M6" s="195"/>
    </row>
    <row r="7" spans="1:14" x14ac:dyDescent="0.2">
      <c r="A7" s="25" t="s">
        <v>45</v>
      </c>
      <c r="B7" s="2">
        <f>+COUNTIF('mod C'!C9:C28,"&lt;&gt;")</f>
        <v>0</v>
      </c>
      <c r="C7" s="29">
        <f>+'mod C'!AK29</f>
        <v>0</v>
      </c>
      <c r="D7" s="202"/>
      <c r="E7" s="202"/>
      <c r="F7" s="202"/>
      <c r="G7" s="202"/>
      <c r="H7" s="202"/>
      <c r="I7" s="202"/>
      <c r="J7" s="202"/>
      <c r="K7" s="29">
        <f>+'mod C'!AM29</f>
        <v>0</v>
      </c>
      <c r="L7" s="29">
        <f>+'mod C'!AW29</f>
        <v>0</v>
      </c>
      <c r="M7" s="196"/>
    </row>
    <row r="8" spans="1:14" s="25" customFormat="1" ht="15" customHeight="1" x14ac:dyDescent="0.2">
      <c r="B8" s="86">
        <f>SUM(B5:B7)</f>
        <v>0</v>
      </c>
      <c r="C8" s="87">
        <f>SUM(C5:C7)</f>
        <v>0</v>
      </c>
      <c r="D8" s="87">
        <f t="shared" ref="D8:L8" si="0">SUM(D5:D7)</f>
        <v>0</v>
      </c>
      <c r="E8" s="87">
        <f t="shared" si="0"/>
        <v>0</v>
      </c>
      <c r="F8" s="87">
        <f t="shared" si="0"/>
        <v>0</v>
      </c>
      <c r="G8" s="87">
        <f t="shared" si="0"/>
        <v>0</v>
      </c>
      <c r="H8" s="87">
        <f t="shared" si="0"/>
        <v>0</v>
      </c>
      <c r="I8" s="87">
        <f t="shared" si="0"/>
        <v>0</v>
      </c>
      <c r="J8" s="87">
        <f t="shared" si="0"/>
        <v>0</v>
      </c>
      <c r="K8" s="87">
        <f t="shared" si="0"/>
        <v>0</v>
      </c>
      <c r="L8" s="87">
        <f t="shared" si="0"/>
        <v>0</v>
      </c>
    </row>
  </sheetData>
  <sheetProtection algorithmName="SHA-512" hashValue="uuiGvpe/1Sxb40kVl/M5ix6alSPSE1OOuX1//z/rKi0Sb4B02Ean7NcJkR37lVA65wVxMz08GJl6TGKYeDgCVw==" saltValue="pTJu9P5BzHnsZFSA7zDA+w==" spinCount="100000" sheet="1" objects="1" scenarios="1"/>
  <mergeCells count="10">
    <mergeCell ref="M5:M7"/>
    <mergeCell ref="B2:M2"/>
    <mergeCell ref="M3:M4"/>
    <mergeCell ref="D5:D7"/>
    <mergeCell ref="E5:E7"/>
    <mergeCell ref="F5:F7"/>
    <mergeCell ref="G5:G7"/>
    <mergeCell ref="H5:H7"/>
    <mergeCell ref="I5:I7"/>
    <mergeCell ref="J5:J7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94E02D-32E2-47D2-8FF5-ECAC1608AA7D}">
  <dimension ref="A5:B28"/>
  <sheetViews>
    <sheetView topLeftCell="A4" workbookViewId="0">
      <selection activeCell="B17" sqref="B17"/>
    </sheetView>
  </sheetViews>
  <sheetFormatPr defaultRowHeight="15" x14ac:dyDescent="0.25"/>
  <cols>
    <col min="2" max="2" width="32.85546875" bestFit="1" customWidth="1"/>
    <col min="18" max="18" width="13.140625" bestFit="1" customWidth="1"/>
  </cols>
  <sheetData>
    <row r="5" spans="1:2" x14ac:dyDescent="0.25">
      <c r="B5" t="s">
        <v>23</v>
      </c>
    </row>
    <row r="6" spans="1:2" x14ac:dyDescent="0.25">
      <c r="B6" t="s">
        <v>22</v>
      </c>
    </row>
    <row r="7" spans="1:2" x14ac:dyDescent="0.25">
      <c r="B7" t="s">
        <v>6</v>
      </c>
    </row>
    <row r="8" spans="1:2" x14ac:dyDescent="0.25">
      <c r="B8" t="s">
        <v>7</v>
      </c>
    </row>
    <row r="9" spans="1:2" x14ac:dyDescent="0.25">
      <c r="B9" t="s">
        <v>24</v>
      </c>
    </row>
    <row r="12" spans="1:2" x14ac:dyDescent="0.25">
      <c r="A12">
        <v>1</v>
      </c>
      <c r="B12" t="s">
        <v>25</v>
      </c>
    </row>
    <row r="13" spans="1:2" x14ac:dyDescent="0.25">
      <c r="A13">
        <v>2</v>
      </c>
      <c r="B13" t="s">
        <v>26</v>
      </c>
    </row>
    <row r="14" spans="1:2" x14ac:dyDescent="0.25">
      <c r="A14">
        <v>3</v>
      </c>
      <c r="B14" t="s">
        <v>27</v>
      </c>
    </row>
    <row r="15" spans="1:2" x14ac:dyDescent="0.25">
      <c r="A15">
        <v>4</v>
      </c>
      <c r="B15" t="s">
        <v>28</v>
      </c>
    </row>
    <row r="16" spans="1:2" x14ac:dyDescent="0.25">
      <c r="A16">
        <v>5</v>
      </c>
      <c r="B16" t="s">
        <v>29</v>
      </c>
    </row>
    <row r="17" spans="1:2" x14ac:dyDescent="0.25">
      <c r="A17">
        <v>6</v>
      </c>
      <c r="B17" t="s">
        <v>30</v>
      </c>
    </row>
    <row r="18" spans="1:2" x14ac:dyDescent="0.25">
      <c r="A18">
        <v>7</v>
      </c>
      <c r="B18" t="s">
        <v>66</v>
      </c>
    </row>
    <row r="21" spans="1:2" x14ac:dyDescent="0.25">
      <c r="A21">
        <v>1</v>
      </c>
      <c r="B21" t="s">
        <v>33</v>
      </c>
    </row>
    <row r="22" spans="1:2" x14ac:dyDescent="0.25">
      <c r="A22">
        <v>2</v>
      </c>
      <c r="B22" t="s">
        <v>34</v>
      </c>
    </row>
    <row r="23" spans="1:2" x14ac:dyDescent="0.25">
      <c r="A23">
        <v>3</v>
      </c>
      <c r="B23" t="s">
        <v>35</v>
      </c>
    </row>
    <row r="24" spans="1:2" x14ac:dyDescent="0.25">
      <c r="A24">
        <v>4</v>
      </c>
      <c r="B24" t="s">
        <v>36</v>
      </c>
    </row>
    <row r="27" spans="1:2" x14ac:dyDescent="0.25">
      <c r="B27" t="s">
        <v>39</v>
      </c>
    </row>
    <row r="28" spans="1:2" x14ac:dyDescent="0.25">
      <c r="B28" t="s">
        <v>40</v>
      </c>
    </row>
  </sheetData>
  <sheetProtection algorithmName="SHA-512" hashValue="hnxpC2MzmqEIx13IsIap7GjCQNDprht6tGnCGDEruAWwB31c7jBwD1FsjAYiDxgW8kMuaiS16LTHJ5zoiV0Rpg==" saltValue="zxqXT09YmEtwkWRGzJOIIg==" spinCount="100000" sheet="1" objects="1" scenarios="1"/>
  <dataConsolidate/>
  <phoneticPr fontId="7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34460AEC4241E40BCC4F91D6F58F648" ma:contentTypeVersion="14" ma:contentTypeDescription="Creare un nuovo documento." ma:contentTypeScope="" ma:versionID="3782f005d80651205984d0428b467ff0">
  <xsd:schema xmlns:xsd="http://www.w3.org/2001/XMLSchema" xmlns:xs="http://www.w3.org/2001/XMLSchema" xmlns:p="http://schemas.microsoft.com/office/2006/metadata/properties" xmlns:ns2="8c111435-abd6-4920-a727-ea7a8fb66dad" xmlns:ns3="da6d59d7-ba01-43fb-8d38-8b4dddaa3009" targetNamespace="http://schemas.microsoft.com/office/2006/metadata/properties" ma:root="true" ma:fieldsID="f53cc19756d9459bdac2aec2a7cd9f97" ns2:_="" ns3:_="">
    <xsd:import namespace="8c111435-abd6-4920-a727-ea7a8fb66dad"/>
    <xsd:import namespace="da6d59d7-ba01-43fb-8d38-8b4dddaa300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c111435-abd6-4920-a727-ea7a8fb66da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Tag immagine" ma:readOnly="false" ma:fieldId="{5cf76f15-5ced-4ddc-b409-7134ff3c332f}" ma:taxonomyMulti="true" ma:sspId="4468606d-3e0e-4e7b-a815-ae4d792ab8f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6d59d7-ba01-43fb-8d38-8b4dddaa300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afb12036-dc2b-49e2-9831-c99b09c3ee52}" ma:internalName="TaxCatchAll" ma:showField="CatchAllData" ma:web="da6d59d7-ba01-43fb-8d38-8b4dddaa300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c111435-abd6-4920-a727-ea7a8fb66dad">
      <Terms xmlns="http://schemas.microsoft.com/office/infopath/2007/PartnerControls"/>
    </lcf76f155ced4ddcb4097134ff3c332f>
    <TaxCatchAll xmlns="da6d59d7-ba01-43fb-8d38-8b4dddaa3009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1C393F2-F5B7-41E6-BD78-E44A9F0BB5F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c111435-abd6-4920-a727-ea7a8fb66dad"/>
    <ds:schemaRef ds:uri="da6d59d7-ba01-43fb-8d38-8b4dddaa300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5768B63-5711-4950-98B8-3326B9008BA7}">
  <ds:schemaRefs>
    <ds:schemaRef ds:uri="http://schemas.microsoft.com/office/2006/metadata/properties"/>
    <ds:schemaRef ds:uri="http://schemas.microsoft.com/office/infopath/2007/PartnerControls"/>
    <ds:schemaRef ds:uri="8c111435-abd6-4920-a727-ea7a8fb66dad"/>
    <ds:schemaRef ds:uri="da6d59d7-ba01-43fb-8d38-8b4dddaa3009"/>
  </ds:schemaRefs>
</ds:datastoreItem>
</file>

<file path=customXml/itemProps3.xml><?xml version="1.0" encoding="utf-8"?>
<ds:datastoreItem xmlns:ds="http://schemas.openxmlformats.org/officeDocument/2006/customXml" ds:itemID="{F0D3B0C9-9E65-46FA-88C1-AD82A7FD243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6</vt:i4>
      </vt:variant>
    </vt:vector>
  </HeadingPairs>
  <TitlesOfParts>
    <vt:vector size="6" baseType="lpstr">
      <vt:lpstr>mod A</vt:lpstr>
      <vt:lpstr>mod B</vt:lpstr>
      <vt:lpstr>mod C</vt:lpstr>
      <vt:lpstr>utilizzatori</vt:lpstr>
      <vt:lpstr>SINTESI</vt:lpstr>
      <vt:lpstr>E_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Magri Irene</dc:creator>
  <cp:lastModifiedBy>Magri Irene</cp:lastModifiedBy>
  <dcterms:created xsi:type="dcterms:W3CDTF">2023-11-09T11:51:25Z</dcterms:created>
  <dcterms:modified xsi:type="dcterms:W3CDTF">2025-10-22T14:12:13Z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0x010100034460AEC4241E40BCC4F91D6F58F648</vt:lpwstr>
  </property>
  <property fmtid="{D5CDD505-2E9C-101B-9397-08002B2CF9AE}" pid="3" name="MediaServiceImageTags">
    <vt:lpwstr/>
  </property>
</Properties>
</file>