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RER-AffGiurTer/Documenti condivisi/CONTRIBUTO DI COSTRUZIONE/AGGIORNAMENTO QUINQUENNALE 2023 ONERI T e S/"/>
    </mc:Choice>
  </mc:AlternateContent>
  <xr:revisionPtr revIDLastSave="0" documentId="8_{B6E8957D-0BD1-4D0F-AB84-45BCDCBC6D77}" xr6:coauthVersionLast="47" xr6:coauthVersionMax="47" xr10:uidLastSave="{00000000-0000-0000-0000-000000000000}"/>
  <bookViews>
    <workbookView xWindow="-120" yWindow="-120" windowWidth="29040" windowHeight="15840" xr2:uid="{17EA86AA-0E18-4B68-A410-1E11C9078153}"/>
  </bookViews>
  <sheets>
    <sheet name="TabellaU1U2_funzioni aggregate" sheetId="11" r:id="rId1"/>
    <sheet name="TabellaU1U2_funzioni singole" sheetId="10" r:id="rId2"/>
  </sheets>
  <definedNames>
    <definedName name="_Hlk532296189" localSheetId="0">'TabellaU1U2_funzioni aggregate'!#REF!</definedName>
    <definedName name="_Hlk532296189" localSheetId="1">'TabellaU1U2_funzioni singole'!#REF!</definedName>
    <definedName name="_xlnm.Print_Area" localSheetId="0">'TabellaU1U2_funzioni aggregate'!$A$14:$L$35</definedName>
    <definedName name="_xlnm.Print_Area" localSheetId="1">'TabellaU1U2_funzioni singole'!$A$14:$L$59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1" l="1"/>
  <c r="E12" i="10"/>
  <c r="D12" i="10"/>
  <c r="E11" i="10"/>
  <c r="D11" i="10"/>
  <c r="E10" i="10"/>
  <c r="D10" i="10"/>
  <c r="E9" i="10"/>
  <c r="E8" i="10"/>
  <c r="E7" i="10"/>
  <c r="E6" i="10"/>
  <c r="D9" i="10"/>
  <c r="D8" i="10"/>
  <c r="D7" i="10"/>
  <c r="D6" i="10"/>
  <c r="E10" i="11"/>
  <c r="E6" i="11"/>
  <c r="O6" i="11" s="1"/>
  <c r="D6" i="11"/>
  <c r="N6" i="11" s="1"/>
  <c r="O9" i="11"/>
  <c r="O8" i="11"/>
  <c r="O7" i="11"/>
  <c r="N10" i="11" l="1"/>
  <c r="N34" i="11" s="1"/>
  <c r="N32" i="11"/>
  <c r="O10" i="11"/>
  <c r="N35" i="11" s="1"/>
  <c r="N33" i="11"/>
  <c r="N24" i="11"/>
  <c r="N28" i="11"/>
  <c r="N26" i="11"/>
  <c r="N29" i="11"/>
  <c r="N27" i="11"/>
  <c r="N25" i="11"/>
  <c r="N22" i="11"/>
  <c r="N18" i="11"/>
  <c r="N20" i="11"/>
  <c r="N23" i="11"/>
  <c r="N19" i="11"/>
  <c r="N21" i="11"/>
  <c r="N30" i="11" l="1"/>
  <c r="I30" i="11" s="1"/>
  <c r="N31" i="11"/>
  <c r="G31" i="11" s="1"/>
  <c r="I33" i="11"/>
  <c r="E33" i="11"/>
  <c r="G33" i="11"/>
  <c r="G35" i="11"/>
  <c r="E35" i="11"/>
  <c r="I35" i="11"/>
  <c r="K29" i="11"/>
  <c r="G29" i="11"/>
  <c r="I29" i="11"/>
  <c r="E29" i="11"/>
  <c r="I21" i="11"/>
  <c r="E21" i="11"/>
  <c r="G21" i="11"/>
  <c r="G23" i="11"/>
  <c r="I23" i="11"/>
  <c r="E23" i="11"/>
  <c r="K24" i="11"/>
  <c r="I24" i="11"/>
  <c r="G24" i="11"/>
  <c r="E24" i="11"/>
  <c r="K28" i="11"/>
  <c r="I28" i="11"/>
  <c r="J28" i="11" s="1"/>
  <c r="G28" i="11"/>
  <c r="E28" i="11"/>
  <c r="I18" i="11"/>
  <c r="G18" i="11"/>
  <c r="E18" i="11"/>
  <c r="K25" i="11"/>
  <c r="G25" i="11"/>
  <c r="I25" i="11"/>
  <c r="E25" i="11"/>
  <c r="K27" i="11"/>
  <c r="G27" i="11"/>
  <c r="E27" i="11"/>
  <c r="I27" i="11"/>
  <c r="G19" i="11"/>
  <c r="I19" i="11"/>
  <c r="E19" i="11"/>
  <c r="G32" i="11"/>
  <c r="I32" i="11"/>
  <c r="J32" i="11" s="1"/>
  <c r="E32" i="11"/>
  <c r="I34" i="11"/>
  <c r="G34" i="11"/>
  <c r="E34" i="11"/>
  <c r="K26" i="11"/>
  <c r="I26" i="11"/>
  <c r="G26" i="11"/>
  <c r="E26" i="11"/>
  <c r="I20" i="11"/>
  <c r="G20" i="11"/>
  <c r="E20" i="11"/>
  <c r="I22" i="11"/>
  <c r="G22" i="11"/>
  <c r="E22" i="11"/>
  <c r="J20" i="11" l="1"/>
  <c r="H32" i="11"/>
  <c r="E30" i="11"/>
  <c r="G30" i="11"/>
  <c r="E31" i="11"/>
  <c r="I31" i="11"/>
  <c r="J30" i="11" s="1"/>
  <c r="H28" i="11"/>
  <c r="F22" i="11"/>
  <c r="J34" i="11"/>
  <c r="L28" i="11"/>
  <c r="H26" i="11"/>
  <c r="F26" i="11"/>
  <c r="J26" i="11"/>
  <c r="J22" i="11"/>
  <c r="H20" i="11"/>
  <c r="H34" i="11"/>
  <c r="J18" i="11"/>
  <c r="H24" i="11"/>
  <c r="F18" i="11"/>
  <c r="L24" i="11"/>
  <c r="H22" i="11"/>
  <c r="F20" i="11"/>
  <c r="L26" i="11"/>
  <c r="F34" i="11"/>
  <c r="F32" i="11"/>
  <c r="H18" i="11"/>
  <c r="F28" i="11"/>
  <c r="F24" i="11"/>
  <c r="J24" i="11"/>
  <c r="H30" i="11"/>
  <c r="O12" i="10"/>
  <c r="O11" i="10"/>
  <c r="O10" i="10"/>
  <c r="N12" i="10"/>
  <c r="N11" i="10"/>
  <c r="N10" i="10"/>
  <c r="O9" i="10"/>
  <c r="O8" i="10"/>
  <c r="O7" i="10"/>
  <c r="O6" i="10"/>
  <c r="N7" i="10"/>
  <c r="N9" i="10"/>
  <c r="N8" i="10"/>
  <c r="N6" i="10"/>
  <c r="N18" i="10" s="1"/>
  <c r="F30" i="11" l="1"/>
  <c r="N29" i="10"/>
  <c r="N27" i="10"/>
  <c r="N25" i="10"/>
  <c r="N46" i="10"/>
  <c r="N42" i="10"/>
  <c r="N58" i="10"/>
  <c r="N56" i="10"/>
  <c r="N54" i="10"/>
  <c r="N51" i="10"/>
  <c r="N53" i="10"/>
  <c r="N49" i="10"/>
  <c r="N45" i="10"/>
  <c r="N28" i="10"/>
  <c r="N24" i="10"/>
  <c r="N26" i="10"/>
  <c r="N52" i="10"/>
  <c r="N50" i="10"/>
  <c r="N48" i="10"/>
  <c r="N44" i="10"/>
  <c r="N47" i="10"/>
  <c r="N43" i="10"/>
  <c r="N59" i="10"/>
  <c r="N55" i="10"/>
  <c r="N57" i="10"/>
  <c r="N35" i="10"/>
  <c r="N31" i="10"/>
  <c r="N33" i="10"/>
  <c r="N34" i="10"/>
  <c r="N32" i="10"/>
  <c r="N30" i="10"/>
  <c r="N41" i="10"/>
  <c r="N37" i="10"/>
  <c r="N39" i="10"/>
  <c r="N40" i="10"/>
  <c r="N38" i="10"/>
  <c r="N36" i="10"/>
  <c r="E18" i="10"/>
  <c r="G18" i="10"/>
  <c r="I18" i="10"/>
  <c r="N23" i="10"/>
  <c r="N19" i="10"/>
  <c r="N21" i="10"/>
  <c r="N22" i="10"/>
  <c r="N20" i="10"/>
  <c r="I55" i="10" l="1"/>
  <c r="E55" i="10"/>
  <c r="G55" i="10"/>
  <c r="I43" i="10"/>
  <c r="E43" i="10"/>
  <c r="G43" i="10"/>
  <c r="G44" i="10"/>
  <c r="I44" i="10"/>
  <c r="E44" i="10"/>
  <c r="G50" i="10"/>
  <c r="I50" i="10"/>
  <c r="E50" i="10"/>
  <c r="E26" i="10"/>
  <c r="G26" i="10"/>
  <c r="I26" i="10"/>
  <c r="G28" i="10"/>
  <c r="I28" i="10"/>
  <c r="E28" i="10"/>
  <c r="I49" i="10"/>
  <c r="E49" i="10"/>
  <c r="G49" i="10"/>
  <c r="I51" i="10"/>
  <c r="E51" i="10"/>
  <c r="G51" i="10"/>
  <c r="G56" i="10"/>
  <c r="I56" i="10"/>
  <c r="E56" i="10"/>
  <c r="I42" i="10"/>
  <c r="J42" i="10" s="1"/>
  <c r="G42" i="10"/>
  <c r="E42" i="10"/>
  <c r="G25" i="10"/>
  <c r="I25" i="10"/>
  <c r="E25" i="10"/>
  <c r="I29" i="10"/>
  <c r="E29" i="10"/>
  <c r="G29" i="10"/>
  <c r="I57" i="10"/>
  <c r="E57" i="10"/>
  <c r="G57" i="10"/>
  <c r="G59" i="10"/>
  <c r="I59" i="10"/>
  <c r="E59" i="10"/>
  <c r="G47" i="10"/>
  <c r="I47" i="10"/>
  <c r="E47" i="10"/>
  <c r="I48" i="10"/>
  <c r="G48" i="10"/>
  <c r="H48" i="10" s="1"/>
  <c r="E48" i="10"/>
  <c r="I52" i="10"/>
  <c r="G52" i="10"/>
  <c r="E52" i="10"/>
  <c r="I24" i="10"/>
  <c r="E24" i="10"/>
  <c r="G24" i="10"/>
  <c r="I45" i="10"/>
  <c r="E45" i="10"/>
  <c r="G45" i="10"/>
  <c r="G53" i="10"/>
  <c r="I53" i="10"/>
  <c r="E53" i="10"/>
  <c r="I54" i="10"/>
  <c r="G54" i="10"/>
  <c r="E54" i="10"/>
  <c r="I58" i="10"/>
  <c r="G58" i="10"/>
  <c r="E58" i="10"/>
  <c r="F58" i="10" s="1"/>
  <c r="I46" i="10"/>
  <c r="G46" i="10"/>
  <c r="E46" i="10"/>
  <c r="F46" i="10" s="1"/>
  <c r="I27" i="10"/>
  <c r="E27" i="10"/>
  <c r="G27" i="10"/>
  <c r="G33" i="10"/>
  <c r="I33" i="10"/>
  <c r="E33" i="10"/>
  <c r="I31" i="10"/>
  <c r="E31" i="10"/>
  <c r="G31" i="10"/>
  <c r="I35" i="10"/>
  <c r="E35" i="10"/>
  <c r="G35" i="10"/>
  <c r="G32" i="10"/>
  <c r="I32" i="10"/>
  <c r="E32" i="10"/>
  <c r="G30" i="10"/>
  <c r="I30" i="10"/>
  <c r="E30" i="10"/>
  <c r="I34" i="10"/>
  <c r="G34" i="10"/>
  <c r="H34" i="10" s="1"/>
  <c r="E34" i="10"/>
  <c r="K37" i="10"/>
  <c r="G37" i="10"/>
  <c r="I37" i="10"/>
  <c r="E37" i="10"/>
  <c r="I39" i="10"/>
  <c r="E39" i="10"/>
  <c r="K39" i="10"/>
  <c r="G39" i="10"/>
  <c r="K41" i="10"/>
  <c r="G41" i="10"/>
  <c r="I41" i="10"/>
  <c r="E41" i="10"/>
  <c r="I38" i="10"/>
  <c r="J38" i="10" s="1"/>
  <c r="E38" i="10"/>
  <c r="F38" i="10" s="1"/>
  <c r="K38" i="10"/>
  <c r="G38" i="10"/>
  <c r="H38" i="10" s="1"/>
  <c r="K36" i="10"/>
  <c r="I36" i="10"/>
  <c r="G36" i="10"/>
  <c r="E36" i="10"/>
  <c r="F36" i="10" s="1"/>
  <c r="I40" i="10"/>
  <c r="G40" i="10"/>
  <c r="E40" i="10"/>
  <c r="K40" i="10"/>
  <c r="I22" i="10"/>
  <c r="G22" i="10"/>
  <c r="E22" i="10"/>
  <c r="G19" i="10"/>
  <c r="H18" i="10" s="1"/>
  <c r="I19" i="10"/>
  <c r="J18" i="10" s="1"/>
  <c r="E19" i="10"/>
  <c r="F18" i="10" s="1"/>
  <c r="I20" i="10"/>
  <c r="G20" i="10"/>
  <c r="E20" i="10"/>
  <c r="I21" i="10"/>
  <c r="E21" i="10"/>
  <c r="G21" i="10"/>
  <c r="G23" i="10"/>
  <c r="I23" i="10"/>
  <c r="E23" i="10"/>
  <c r="F48" i="10" l="1"/>
  <c r="H40" i="10"/>
  <c r="J40" i="10"/>
  <c r="F30" i="10"/>
  <c r="J30" i="10"/>
  <c r="J54" i="10"/>
  <c r="F24" i="10"/>
  <c r="J24" i="10"/>
  <c r="F34" i="10"/>
  <c r="J34" i="10"/>
  <c r="F32" i="10"/>
  <c r="H32" i="10"/>
  <c r="H46" i="10"/>
  <c r="J58" i="10"/>
  <c r="H54" i="10"/>
  <c r="H24" i="10"/>
  <c r="J48" i="10"/>
  <c r="F42" i="10"/>
  <c r="J56" i="10"/>
  <c r="F28" i="10"/>
  <c r="F50" i="10"/>
  <c r="J44" i="10"/>
  <c r="H52" i="10"/>
  <c r="H28" i="10"/>
  <c r="H26" i="10"/>
  <c r="H50" i="10"/>
  <c r="H30" i="10"/>
  <c r="J32" i="10"/>
  <c r="J46" i="10"/>
  <c r="H58" i="10"/>
  <c r="F54" i="10"/>
  <c r="F52" i="10"/>
  <c r="J52" i="10"/>
  <c r="H42" i="10"/>
  <c r="F56" i="10"/>
  <c r="H56" i="10"/>
  <c r="J28" i="10"/>
  <c r="J26" i="10"/>
  <c r="F26" i="10"/>
  <c r="J50" i="10"/>
  <c r="F44" i="10"/>
  <c r="H44" i="10"/>
  <c r="F40" i="10"/>
  <c r="H36" i="10"/>
  <c r="J36" i="10"/>
  <c r="H22" i="10"/>
  <c r="H20" i="10"/>
  <c r="F20" i="10"/>
  <c r="J20" i="10"/>
  <c r="F22" i="10"/>
  <c r="J22" i="10"/>
  <c r="L36" i="10"/>
  <c r="L38" i="10"/>
  <c r="L40" i="10"/>
</calcChain>
</file>

<file path=xl/sharedStrings.xml><?xml version="1.0" encoding="utf-8"?>
<sst xmlns="http://schemas.openxmlformats.org/spreadsheetml/2006/main" count="213" uniqueCount="37">
  <si>
    <t xml:space="preserve">Classe del Comune </t>
  </si>
  <si>
    <t>I classe</t>
  </si>
  <si>
    <t xml:space="preserve">Valori unitari </t>
  </si>
  <si>
    <t>Eventuale % variazione dei valori di base (max ± 15%) *</t>
  </si>
  <si>
    <t>Funzoni</t>
  </si>
  <si>
    <t>U1 (€/mq)</t>
  </si>
  <si>
    <t>U2 (€/mq)</t>
  </si>
  <si>
    <t>% per U1</t>
  </si>
  <si>
    <t>% per U2</t>
  </si>
  <si>
    <t>U1</t>
  </si>
  <si>
    <t>U2</t>
  </si>
  <si>
    <t>Funzione residenziale</t>
  </si>
  <si>
    <t xml:space="preserve">Funzione commerciale al dettaglio ed f. produttiva limitatamente all’artigianato di servizio (casa, persona)                                </t>
  </si>
  <si>
    <t>Funzione turistico-ricettiva</t>
  </si>
  <si>
    <t>Funzione direzionale</t>
  </si>
  <si>
    <t>Funzione produttiva</t>
  </si>
  <si>
    <t>Funzione commerciale all'ingrosso</t>
  </si>
  <si>
    <t>Funzione rurale</t>
  </si>
  <si>
    <t>* indicare il numero percentuale di variazione (max ± 15%); in caso di riduzione anteporre il segno meno</t>
  </si>
  <si>
    <t>Categorie funzionali/Localizzazione intervento/Tipo di intervento</t>
  </si>
  <si>
    <t>U1/U2</t>
  </si>
  <si>
    <r>
      <t xml:space="preserve">NC - </t>
    </r>
    <r>
      <rPr>
        <sz val="12"/>
        <color theme="1"/>
        <rFont val="Arial"/>
        <family val="2"/>
      </rPr>
      <t xml:space="preserve">Nuova costruzione    </t>
    </r>
    <r>
      <rPr>
        <b/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RU - </t>
    </r>
    <r>
      <rPr>
        <sz val="12"/>
        <color theme="1"/>
        <rFont val="Arial"/>
        <family val="2"/>
      </rPr>
      <t>Ristrutturazione urbanistica</t>
    </r>
  </si>
  <si>
    <r>
      <t>RE</t>
    </r>
    <r>
      <rPr>
        <sz val="12"/>
        <color theme="1"/>
        <rFont val="Arial"/>
        <family val="2"/>
      </rPr>
      <t xml:space="preserve"> - Ristrutturazione edilizia con aumento di CU     </t>
    </r>
  </si>
  <si>
    <r>
      <t>RE</t>
    </r>
    <r>
      <rPr>
        <sz val="12"/>
        <color theme="1"/>
        <rFont val="Arial"/>
        <family val="2"/>
      </rPr>
      <t xml:space="preserve"> - Ristrutturazione edilizia senza aumento di CU </t>
    </r>
  </si>
  <si>
    <t>Valori unitari adottati</t>
  </si>
  <si>
    <t>Rapporti di incidenza</t>
  </si>
  <si>
    <t>Edilizia residenziale, turistico-ricettiva e direzionale</t>
  </si>
  <si>
    <t>Aree esterne al T.U.</t>
  </si>
  <si>
    <t>Aree permeabili ricomprese all’interno del T.U. non dotate di infrastrutture per l’urbanizzazione</t>
  </si>
  <si>
    <t>Territorio urbanizzato (T.U.)</t>
  </si>
  <si>
    <r>
      <t xml:space="preserve">Edilizia produttiva, commerciale all'ingrosso e rurale </t>
    </r>
    <r>
      <rPr>
        <i/>
        <sz val="11"/>
        <color theme="1"/>
        <rFont val="Arial"/>
        <family val="2"/>
      </rPr>
      <t>(svolta da non aventi titolo)</t>
    </r>
  </si>
  <si>
    <r>
      <t xml:space="preserve">Funzione commerciale al dettaglio ed edilizia produttiva limitatamente all’artigianato di servizio (casa, persona)                                                                                                       </t>
    </r>
    <r>
      <rPr>
        <i/>
        <sz val="10"/>
        <color theme="1"/>
        <rFont val="Arial"/>
        <family val="2"/>
      </rPr>
      <t>(i dati posti nella colonna esterna sono riferiti alla RE senza aumento di CU per esercizi di vicinato e per l'artigianato di servizio)</t>
    </r>
  </si>
  <si>
    <r>
      <t xml:space="preserve">Funzione rurale </t>
    </r>
    <r>
      <rPr>
        <i/>
        <sz val="12"/>
        <color theme="1"/>
        <rFont val="Arial"/>
        <family val="2"/>
      </rPr>
      <t>(svolta da non aventi titolo)</t>
    </r>
  </si>
  <si>
    <t xml:space="preserve">Funzione commerciale al dettaglio, pubblici esercizi e f. produttiva limitatamente all’artigianato di servizio (casa, persona)                                </t>
  </si>
  <si>
    <r>
      <t xml:space="preserve">Edilizia commerciale al dettaglio, pubblici esercizi, edilizia produttiva limitatamente all’artigianato di servizio (casa, persona)                                                                                                       </t>
    </r>
    <r>
      <rPr>
        <i/>
        <sz val="10"/>
        <color theme="1"/>
        <rFont val="Arial"/>
        <family val="2"/>
      </rPr>
      <t>(i dati posti nella colonna esterna sono riferiti alla RE senza aumento di CU per esercizi di vicinato e per l'artigianato di servizio)</t>
    </r>
  </si>
  <si>
    <t xml:space="preserve"> </t>
  </si>
  <si>
    <t>IV classe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</si>
</sst>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10]&quot; &quot;#,##0.00;[Red]&quot;-&quot;[$€-410]&quot; &quot;#,##0.00"/>
    <numFmt numFmtId="165" formatCode="&quot;€&quot;\ #,##0.00"/>
  </numFmts>
  <fonts count="22">
    <font>
      <sz val="11"/>
      <color theme="1"/>
      <name val="Gill Sans MT"/>
      <family val="2"/>
      <scheme val="minor"/>
    </font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sz val="11"/>
      <color theme="1"/>
      <name val="Gill Sans MT"/>
      <family val="2"/>
      <scheme val="minor"/>
    </font>
    <font>
      <sz val="11"/>
      <color theme="1"/>
      <name val="Arial"/>
      <family val="2"/>
    </font>
    <font>
      <sz val="10.5"/>
      <color theme="1"/>
      <name val="Gill Sans MT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Gill Sans MT"/>
      <family val="2"/>
      <scheme val="minor"/>
    </font>
    <font>
      <b/>
      <sz val="13"/>
      <color theme="1"/>
      <name val="Arial"/>
      <family val="2"/>
    </font>
    <font>
      <sz val="11.5"/>
      <color theme="1"/>
      <name val="Arial"/>
      <family val="2"/>
    </font>
    <font>
      <sz val="11.5"/>
      <color theme="1"/>
      <name val="Gill Sans MT"/>
      <family val="2"/>
      <scheme val="minor"/>
    </font>
    <font>
      <b/>
      <sz val="12"/>
      <color theme="1"/>
      <name val="Gill Sans MT"/>
      <family val="2"/>
      <scheme val="minor"/>
    </font>
    <font>
      <i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3"/>
      <color rgb="FFFF0000"/>
      <name val="Arial"/>
      <family val="2"/>
    </font>
    <font>
      <sz val="12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</cellStyleXfs>
  <cellXfs count="160">
    <xf numFmtId="0" fontId="0" fillId="0" borderId="0" xfId="0"/>
    <xf numFmtId="0" fontId="4" fillId="0" borderId="0" xfId="0" applyFont="1"/>
    <xf numFmtId="0" fontId="5" fillId="0" borderId="0" xfId="0" applyFont="1"/>
    <xf numFmtId="0" fontId="11" fillId="0" borderId="7" xfId="0" applyFont="1" applyBorder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9" fillId="0" borderId="0" xfId="0" applyFont="1"/>
    <xf numFmtId="0" fontId="6" fillId="0" borderId="0" xfId="0" applyFont="1"/>
    <xf numFmtId="0" fontId="8" fillId="0" borderId="0" xfId="0" applyFont="1"/>
    <xf numFmtId="0" fontId="13" fillId="0" borderId="0" xfId="0" applyFont="1"/>
    <xf numFmtId="0" fontId="11" fillId="3" borderId="1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65" fontId="7" fillId="0" borderId="36" xfId="0" applyNumberFormat="1" applyFont="1" applyBorder="1" applyAlignment="1">
      <alignment horizontal="center" vertical="center" wrapText="1"/>
    </xf>
    <xf numFmtId="165" fontId="7" fillId="0" borderId="37" xfId="0" applyNumberFormat="1" applyFont="1" applyBorder="1" applyAlignment="1">
      <alignment horizontal="center" vertical="center" wrapText="1"/>
    </xf>
    <xf numFmtId="165" fontId="7" fillId="0" borderId="34" xfId="0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0" fontId="11" fillId="4" borderId="18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7" fillId="4" borderId="18" xfId="0" applyNumberFormat="1" applyFont="1" applyFill="1" applyBorder="1" applyAlignment="1">
      <alignment horizontal="center" vertical="center" wrapText="1"/>
    </xf>
    <xf numFmtId="165" fontId="7" fillId="4" borderId="3" xfId="0" applyNumberFormat="1" applyFont="1" applyFill="1" applyBorder="1" applyAlignment="1">
      <alignment horizontal="center" vertical="center" wrapText="1"/>
    </xf>
    <xf numFmtId="165" fontId="7" fillId="4" borderId="20" xfId="0" applyNumberFormat="1" applyFont="1" applyFill="1" applyBorder="1" applyAlignment="1">
      <alignment horizontal="center" vertical="center" wrapText="1"/>
    </xf>
    <xf numFmtId="165" fontId="7" fillId="4" borderId="12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165" fontId="7" fillId="3" borderId="12" xfId="0" applyNumberFormat="1" applyFont="1" applyFill="1" applyBorder="1" applyAlignment="1">
      <alignment horizontal="center" vertical="center" wrapText="1"/>
    </xf>
    <xf numFmtId="165" fontId="7" fillId="3" borderId="28" xfId="0" applyNumberFormat="1" applyFont="1" applyFill="1" applyBorder="1" applyAlignment="1">
      <alignment horizontal="center" vertical="center" wrapText="1"/>
    </xf>
    <xf numFmtId="165" fontId="7" fillId="4" borderId="28" xfId="0" applyNumberFormat="1" applyFont="1" applyFill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165" fontId="7" fillId="0" borderId="46" xfId="0" applyNumberFormat="1" applyFont="1" applyBorder="1" applyAlignment="1">
      <alignment horizontal="center" vertical="center" wrapText="1"/>
    </xf>
    <xf numFmtId="165" fontId="7" fillId="0" borderId="35" xfId="0" applyNumberFormat="1" applyFont="1" applyBorder="1" applyAlignment="1">
      <alignment horizontal="center" vertical="center" wrapText="1"/>
    </xf>
    <xf numFmtId="165" fontId="7" fillId="0" borderId="3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16" fillId="2" borderId="29" xfId="0" applyNumberFormat="1" applyFont="1" applyFill="1" applyBorder="1" applyAlignment="1">
      <alignment horizontal="center"/>
    </xf>
    <xf numFmtId="2" fontId="16" fillId="2" borderId="30" xfId="0" applyNumberFormat="1" applyFont="1" applyFill="1" applyBorder="1" applyAlignment="1">
      <alignment horizontal="center"/>
    </xf>
    <xf numFmtId="2" fontId="16" fillId="2" borderId="31" xfId="0" applyNumberFormat="1" applyFont="1" applyFill="1" applyBorder="1" applyAlignment="1">
      <alignment horizontal="center"/>
    </xf>
    <xf numFmtId="2" fontId="16" fillId="2" borderId="32" xfId="0" applyNumberFormat="1" applyFont="1" applyFill="1" applyBorder="1" applyAlignment="1">
      <alignment horizontal="center"/>
    </xf>
    <xf numFmtId="2" fontId="16" fillId="2" borderId="33" xfId="0" applyNumberFormat="1" applyFont="1" applyFill="1" applyBorder="1" applyAlignment="1">
      <alignment horizontal="center"/>
    </xf>
    <xf numFmtId="2" fontId="16" fillId="2" borderId="34" xfId="0" applyNumberFormat="1" applyFont="1" applyFill="1" applyBorder="1" applyAlignment="1">
      <alignment horizontal="center"/>
    </xf>
    <xf numFmtId="2" fontId="16" fillId="2" borderId="45" xfId="0" applyNumberFormat="1" applyFont="1" applyFill="1" applyBorder="1" applyAlignment="1">
      <alignment horizontal="center"/>
    </xf>
    <xf numFmtId="2" fontId="16" fillId="2" borderId="47" xfId="0" applyNumberFormat="1" applyFont="1" applyFill="1" applyBorder="1" applyAlignment="1">
      <alignment horizontal="center"/>
    </xf>
    <xf numFmtId="0" fontId="17" fillId="0" borderId="52" xfId="0" applyFont="1" applyBorder="1" applyAlignment="1">
      <alignment horizontal="center" vertical="center" wrapText="1"/>
    </xf>
    <xf numFmtId="165" fontId="7" fillId="0" borderId="44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2" fontId="16" fillId="2" borderId="42" xfId="0" applyNumberFormat="1" applyFont="1" applyFill="1" applyBorder="1" applyAlignment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2" fontId="0" fillId="0" borderId="51" xfId="0" applyNumberFormat="1" applyBorder="1" applyAlignment="1">
      <alignment horizontal="center" vertical="center"/>
    </xf>
    <xf numFmtId="2" fontId="16" fillId="2" borderId="44" xfId="0" applyNumberFormat="1" applyFont="1" applyFill="1" applyBorder="1" applyAlignment="1">
      <alignment horizontal="center" vertical="center"/>
    </xf>
    <xf numFmtId="2" fontId="0" fillId="0" borderId="48" xfId="0" applyNumberFormat="1" applyBorder="1" applyAlignment="1">
      <alignment horizontal="center" vertical="center"/>
    </xf>
    <xf numFmtId="2" fontId="0" fillId="0" borderId="49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7" fillId="4" borderId="4" xfId="0" applyNumberFormat="1" applyFont="1" applyFill="1" applyBorder="1" applyAlignment="1">
      <alignment horizontal="center" vertical="center" wrapText="1"/>
    </xf>
    <xf numFmtId="165" fontId="9" fillId="4" borderId="2" xfId="0" applyNumberFormat="1" applyFont="1" applyFill="1" applyBorder="1" applyAlignment="1">
      <alignment horizontal="center" vertical="center" wrapText="1"/>
    </xf>
    <xf numFmtId="165" fontId="7" fillId="4" borderId="14" xfId="0" applyNumberFormat="1" applyFont="1" applyFill="1" applyBorder="1" applyAlignment="1">
      <alignment horizontal="center" vertical="center" wrapText="1"/>
    </xf>
    <xf numFmtId="165" fontId="7" fillId="4" borderId="15" xfId="0" applyNumberFormat="1" applyFont="1" applyFill="1" applyBorder="1" applyAlignment="1">
      <alignment horizontal="center" vertical="center" wrapText="1"/>
    </xf>
    <xf numFmtId="165" fontId="7" fillId="4" borderId="25" xfId="0" applyNumberFormat="1" applyFont="1" applyFill="1" applyBorder="1" applyAlignment="1">
      <alignment horizontal="center" vertical="center" wrapText="1"/>
    </xf>
    <xf numFmtId="165" fontId="7" fillId="4" borderId="19" xfId="0" applyNumberFormat="1" applyFont="1" applyFill="1" applyBorder="1" applyAlignment="1">
      <alignment horizontal="center" vertical="center" wrapText="1"/>
    </xf>
    <xf numFmtId="165" fontId="7" fillId="3" borderId="14" xfId="0" applyNumberFormat="1" applyFont="1" applyFill="1" applyBorder="1" applyAlignment="1">
      <alignment horizontal="center" vertical="center" wrapText="1"/>
    </xf>
    <xf numFmtId="165" fontId="7" fillId="3" borderId="19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5" fontId="9" fillId="3" borderId="2" xfId="0" applyNumberFormat="1" applyFont="1" applyFill="1" applyBorder="1" applyAlignment="1">
      <alignment horizontal="center" vertical="center" wrapText="1"/>
    </xf>
    <xf numFmtId="165" fontId="9" fillId="3" borderId="19" xfId="0" applyNumberFormat="1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165" fontId="9" fillId="3" borderId="13" xfId="0" applyNumberFormat="1" applyFont="1" applyFill="1" applyBorder="1" applyAlignment="1">
      <alignment horizontal="center" vertical="center" wrapText="1"/>
    </xf>
    <xf numFmtId="165" fontId="9" fillId="3" borderId="15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 wrapText="1"/>
    </xf>
    <xf numFmtId="0" fontId="9" fillId="4" borderId="23" xfId="0" applyFont="1" applyFill="1" applyBorder="1"/>
    <xf numFmtId="0" fontId="7" fillId="4" borderId="7" xfId="0" applyFont="1" applyFill="1" applyBorder="1" applyAlignment="1">
      <alignment vertical="center" wrapText="1"/>
    </xf>
    <xf numFmtId="0" fontId="9" fillId="4" borderId="24" xfId="0" applyFont="1" applyFill="1" applyBorder="1"/>
    <xf numFmtId="0" fontId="7" fillId="4" borderId="9" xfId="0" applyFont="1" applyFill="1" applyBorder="1" applyAlignment="1">
      <alignment vertical="center" wrapText="1"/>
    </xf>
    <xf numFmtId="0" fontId="9" fillId="4" borderId="26" xfId="0" applyFont="1" applyFill="1" applyBorder="1"/>
    <xf numFmtId="0" fontId="11" fillId="4" borderId="15" xfId="0" applyFont="1" applyFill="1" applyBorder="1" applyAlignment="1">
      <alignment horizontal="left" vertical="center" wrapText="1"/>
    </xf>
    <xf numFmtId="165" fontId="9" fillId="4" borderId="19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165" fontId="7" fillId="4" borderId="40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9" fillId="3" borderId="23" xfId="0" applyFont="1" applyFill="1" applyBorder="1"/>
    <xf numFmtId="0" fontId="7" fillId="3" borderId="7" xfId="0" applyFont="1" applyFill="1" applyBorder="1" applyAlignment="1">
      <alignment vertical="center" wrapText="1"/>
    </xf>
    <xf numFmtId="0" fontId="9" fillId="3" borderId="24" xfId="0" applyFont="1" applyFill="1" applyBorder="1"/>
    <xf numFmtId="0" fontId="7" fillId="3" borderId="9" xfId="0" applyFont="1" applyFill="1" applyBorder="1" applyAlignment="1">
      <alignment vertical="center" wrapText="1"/>
    </xf>
    <xf numFmtId="0" fontId="9" fillId="3" borderId="26" xfId="0" applyFont="1" applyFill="1" applyBorder="1"/>
    <xf numFmtId="0" fontId="11" fillId="3" borderId="25" xfId="0" applyFont="1" applyFill="1" applyBorder="1" applyAlignment="1">
      <alignment horizontal="left" vertical="center" wrapText="1"/>
    </xf>
    <xf numFmtId="165" fontId="7" fillId="3" borderId="17" xfId="0" applyNumberFormat="1" applyFont="1" applyFill="1" applyBorder="1" applyAlignment="1">
      <alignment horizontal="center" vertical="center" wrapText="1"/>
    </xf>
    <xf numFmtId="165" fontId="7" fillId="3" borderId="2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8" fillId="0" borderId="42" xfId="0" applyFont="1" applyBorder="1"/>
    <xf numFmtId="0" fontId="13" fillId="0" borderId="43" xfId="0" applyFont="1" applyBorder="1"/>
    <xf numFmtId="0" fontId="13" fillId="0" borderId="57" xfId="0" applyFont="1" applyBorder="1"/>
    <xf numFmtId="0" fontId="11" fillId="0" borderId="29" xfId="0" applyFont="1" applyBorder="1"/>
    <xf numFmtId="0" fontId="0" fillId="0" borderId="35" xfId="0" applyBorder="1"/>
    <xf numFmtId="0" fontId="0" fillId="0" borderId="53" xfId="0" applyBorder="1"/>
    <xf numFmtId="0" fontId="15" fillId="0" borderId="0" xfId="0" applyFont="1" applyAlignment="1">
      <alignment horizontal="center"/>
    </xf>
    <xf numFmtId="0" fontId="11" fillId="0" borderId="31" xfId="0" applyFont="1" applyBorder="1"/>
    <xf numFmtId="0" fontId="0" fillId="0" borderId="36" xfId="0" applyBorder="1"/>
    <xf numFmtId="0" fontId="0" fillId="0" borderId="54" xfId="0" applyBorder="1"/>
    <xf numFmtId="0" fontId="11" fillId="0" borderId="33" xfId="0" applyFont="1" applyBorder="1"/>
    <xf numFmtId="0" fontId="0" fillId="0" borderId="37" xfId="0" applyBorder="1"/>
    <xf numFmtId="0" fontId="0" fillId="0" borderId="55" xfId="0" applyBorder="1"/>
    <xf numFmtId="0" fontId="11" fillId="0" borderId="45" xfId="0" applyFont="1" applyBorder="1"/>
    <xf numFmtId="0" fontId="0" fillId="0" borderId="46" xfId="0" applyBorder="1"/>
    <xf numFmtId="0" fontId="0" fillId="0" borderId="56" xfId="0" applyBorder="1"/>
    <xf numFmtId="0" fontId="10" fillId="0" borderId="8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165" fontId="7" fillId="0" borderId="42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165" fontId="9" fillId="4" borderId="13" xfId="0" applyNumberFormat="1" applyFont="1" applyFill="1" applyBorder="1" applyAlignment="1">
      <alignment horizontal="center" vertical="center" wrapText="1"/>
    </xf>
    <xf numFmtId="165" fontId="9" fillId="4" borderId="15" xfId="0" applyNumberFormat="1" applyFont="1" applyFill="1" applyBorder="1" applyAlignment="1">
      <alignment horizontal="center" vertical="center" wrapText="1"/>
    </xf>
    <xf numFmtId="165" fontId="7" fillId="3" borderId="40" xfId="0" applyNumberFormat="1" applyFont="1" applyFill="1" applyBorder="1" applyAlignment="1">
      <alignment horizontal="center" vertical="center" wrapText="1"/>
    </xf>
    <xf numFmtId="165" fontId="7" fillId="3" borderId="41" xfId="0" applyNumberFormat="1" applyFont="1" applyFill="1" applyBorder="1" applyAlignment="1">
      <alignment horizontal="center" vertical="center" wrapText="1"/>
    </xf>
    <xf numFmtId="165" fontId="7" fillId="4" borderId="41" xfId="0" applyNumberFormat="1" applyFont="1" applyFill="1" applyBorder="1" applyAlignment="1">
      <alignment horizontal="center" vertical="center" wrapText="1"/>
    </xf>
  </cellXfs>
  <cellStyles count="6">
    <cellStyle name="Heading" xfId="2" xr:uid="{00000000-0005-0000-0000-00002F000000}"/>
    <cellStyle name="Heading1" xfId="3" xr:uid="{00000000-0005-0000-0000-000030000000}"/>
    <cellStyle name="Normale" xfId="0" builtinId="0"/>
    <cellStyle name="Normale 2" xfId="1" xr:uid="{00000000-0005-0000-0000-000031000000}"/>
    <cellStyle name="Result" xfId="4" xr:uid="{00000000-0005-0000-0000-000032000000}"/>
    <cellStyle name="Result2" xfId="5" xr:uid="{00000000-0005-0000-0000-000033000000}"/>
  </cellStyles>
  <dxfs count="0"/>
  <tableStyles count="0" defaultTableStyle="TableStyleMedium2" defaultPivotStyle="PivotStyleLight16"/>
  <colors>
    <mruColors>
      <color rgb="FFFFF0E1"/>
      <color rgb="FFFFF1E1"/>
      <color rgb="FFFFFFCC"/>
      <color rgb="FFE1FFEB"/>
      <color rgb="FFF2E1FF"/>
      <color rgb="FFE3BDFF"/>
      <color rgb="FFCDFFFD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Pacco">
  <a:themeElements>
    <a:clrScheme name="Blu caldo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Pacc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cco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07000"/>
                <a:lumMod val="103000"/>
              </a:schemeClr>
            </a:gs>
            <a:gs pos="100000">
              <a:schemeClr val="phClr">
                <a:tint val="82000"/>
                <a:satMod val="109000"/>
                <a:lumMod val="103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3000"/>
                <a:lumMod val="100000"/>
              </a:schemeClr>
            </a:gs>
            <a:gs pos="100000">
              <a:schemeClr val="phClr">
                <a:shade val="93000"/>
                <a:satMod val="11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17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5880" dist="1524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prstMaterial="dkEdge">
            <a:bevelT w="0" h="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7000"/>
                <a:shade val="100000"/>
                <a:satMod val="185000"/>
                <a:lumMod val="120000"/>
              </a:schemeClr>
            </a:gs>
            <a:gs pos="100000">
              <a:schemeClr val="phClr">
                <a:tint val="96000"/>
                <a:shade val="95000"/>
                <a:satMod val="215000"/>
                <a:lumMod val="80000"/>
              </a:schemeClr>
            </a:gs>
          </a:gsLst>
          <a:path path="circle">
            <a:fillToRect l="50000" t="55000" r="125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arcel" id="{8BEC4385-4EB9-4D53-BFB5-0EA123736B6D}" vid="{4DB32801-28C0-48B0-8C1D-A9A58613615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0D1A7-E2D0-4FFF-8BF8-BB9BC5AF5FCE}">
  <sheetPr>
    <pageSetUpPr fitToPage="1"/>
  </sheetPr>
  <dimension ref="A1:W36"/>
  <sheetViews>
    <sheetView tabSelected="1" topLeftCell="A4" zoomScale="70" zoomScaleNormal="70" workbookViewId="0">
      <selection activeCell="B4" sqref="B4"/>
    </sheetView>
  </sheetViews>
  <sheetFormatPr defaultRowHeight="24" customHeight="1"/>
  <cols>
    <col min="1" max="1" width="23.25" style="7" customWidth="1"/>
    <col min="2" max="2" width="11.375" style="1" customWidth="1"/>
    <col min="3" max="3" width="55.75" style="8" customWidth="1"/>
    <col min="4" max="4" width="11.25" customWidth="1"/>
    <col min="5" max="9" width="11.875" customWidth="1"/>
    <col min="10" max="10" width="12.875" customWidth="1"/>
    <col min="11" max="11" width="11.75" style="5" customWidth="1"/>
    <col min="12" max="12" width="12" style="5" customWidth="1"/>
    <col min="13" max="13" width="3.75" style="6" hidden="1" customWidth="1"/>
    <col min="14" max="14" width="8" style="6" hidden="1" customWidth="1"/>
    <col min="15" max="15" width="5.75" style="6" hidden="1" customWidth="1"/>
    <col min="16" max="18" width="4.625" style="6" hidden="1" customWidth="1"/>
    <col min="19" max="19" width="8.875" style="4" customWidth="1"/>
    <col min="20" max="22" width="11.75" style="4" customWidth="1"/>
    <col min="23" max="16384" width="9" style="1"/>
  </cols>
  <sheetData>
    <row r="1" spans="1:23" ht="27" hidden="1" customHeight="1">
      <c r="A1" s="4"/>
      <c r="B1" s="4"/>
      <c r="C1" s="4"/>
      <c r="D1" s="4"/>
      <c r="E1" s="4"/>
      <c r="F1" s="4"/>
      <c r="G1" s="4"/>
      <c r="H1" s="4"/>
      <c r="I1" s="4"/>
      <c r="J1" s="4"/>
    </row>
    <row r="2" spans="1:23" ht="27" hidden="1" customHeigh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23" ht="52.5" hidden="1" customHeight="1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23" ht="52.5" customHeight="1" thickBot="1">
      <c r="A4" s="14" t="s">
        <v>0</v>
      </c>
      <c r="B4" s="15" t="s">
        <v>36</v>
      </c>
      <c r="C4" s="4"/>
      <c r="D4" s="110" t="s">
        <v>2</v>
      </c>
      <c r="E4" s="111"/>
      <c r="F4" s="153" t="s">
        <v>3</v>
      </c>
      <c r="G4" s="154"/>
      <c r="H4" s="110"/>
      <c r="I4" s="111"/>
      <c r="J4" s="4"/>
    </row>
    <row r="5" spans="1:23" s="10" customFormat="1" ht="27.75" customHeight="1" thickBot="1">
      <c r="A5" s="112" t="s">
        <v>4</v>
      </c>
      <c r="B5" s="113"/>
      <c r="C5" s="114"/>
      <c r="D5" s="61" t="s">
        <v>5</v>
      </c>
      <c r="E5" s="47" t="s">
        <v>6</v>
      </c>
      <c r="F5" s="48" t="s">
        <v>7</v>
      </c>
      <c r="G5" s="47" t="s">
        <v>8</v>
      </c>
      <c r="J5" s="4"/>
      <c r="K5" s="6"/>
      <c r="L5" s="6"/>
      <c r="M5" s="6"/>
      <c r="N5" s="52" t="s">
        <v>9</v>
      </c>
      <c r="O5" s="52" t="s">
        <v>10</v>
      </c>
      <c r="P5" s="6"/>
      <c r="Q5" s="6"/>
      <c r="R5" s="6"/>
      <c r="S5" s="6"/>
      <c r="T5" s="9"/>
      <c r="U5" s="9"/>
      <c r="V5" s="9"/>
    </row>
    <row r="6" spans="1:23" ht="17.25">
      <c r="A6" s="115" t="s">
        <v>11</v>
      </c>
      <c r="B6" s="116"/>
      <c r="C6" s="117"/>
      <c r="D6" s="150">
        <f>IF(B4="I classe",85*1.1914,IF(B4="II classe",85*1.1914*0.8,IF(B4="III classe",85*1.1914*0.6,IF(B4="IV classe",85*1.1914*0.4))))</f>
        <v>40.507600000000004</v>
      </c>
      <c r="E6" s="62">
        <f>IF(B4="I classe",110*1.1914,IF(B4="II classe",110*1.1914*0.8,IF(B4="III classe",110*1.1914*0.6,IF(B4="IV classe",110*1.1914*0.4))))</f>
        <v>52.421600000000005</v>
      </c>
      <c r="F6" s="65">
        <v>0</v>
      </c>
      <c r="G6" s="68">
        <v>0</v>
      </c>
      <c r="J6" s="4"/>
      <c r="K6" s="6"/>
      <c r="L6" s="6"/>
      <c r="N6" s="71">
        <f>D6*(1+F6/100)</f>
        <v>40.507600000000004</v>
      </c>
      <c r="O6" s="71">
        <f>E6*(1+G6/100)</f>
        <v>52.421600000000005</v>
      </c>
      <c r="S6" s="6"/>
      <c r="W6" s="4"/>
    </row>
    <row r="7" spans="1:23" ht="17.25">
      <c r="A7" s="119" t="s">
        <v>33</v>
      </c>
      <c r="B7" s="120"/>
      <c r="C7" s="121"/>
      <c r="D7" s="151"/>
      <c r="E7" s="63"/>
      <c r="F7" s="66"/>
      <c r="G7" s="69"/>
      <c r="J7" s="4"/>
      <c r="K7" s="6"/>
      <c r="L7" s="6"/>
      <c r="N7" s="72"/>
      <c r="O7" s="72">
        <f>E7*(1+G7/100)</f>
        <v>0</v>
      </c>
      <c r="S7" s="6"/>
      <c r="W7" s="4"/>
    </row>
    <row r="8" spans="1:23" ht="17.25">
      <c r="A8" s="119" t="s">
        <v>13</v>
      </c>
      <c r="B8" s="120"/>
      <c r="C8" s="121"/>
      <c r="D8" s="151"/>
      <c r="E8" s="63"/>
      <c r="F8" s="66"/>
      <c r="G8" s="69"/>
      <c r="J8" s="4"/>
      <c r="K8" s="6"/>
      <c r="L8" s="6"/>
      <c r="N8" s="72"/>
      <c r="O8" s="72">
        <f>E8*(1+G8/100)</f>
        <v>0</v>
      </c>
      <c r="S8" s="6"/>
      <c r="W8" s="4"/>
    </row>
    <row r="9" spans="1:23" ht="18" thickBot="1">
      <c r="A9" s="122" t="s">
        <v>14</v>
      </c>
      <c r="B9" s="123"/>
      <c r="C9" s="124"/>
      <c r="D9" s="152"/>
      <c r="E9" s="64"/>
      <c r="F9" s="67"/>
      <c r="G9" s="70"/>
      <c r="J9" s="4"/>
      <c r="K9" s="6"/>
      <c r="L9" s="6"/>
      <c r="N9" s="72"/>
      <c r="O9" s="72">
        <f>E9*(1+G9/100)</f>
        <v>0</v>
      </c>
      <c r="S9" s="6"/>
      <c r="W9" s="4"/>
    </row>
    <row r="10" spans="1:23" ht="17.25">
      <c r="A10" s="125" t="s">
        <v>15</v>
      </c>
      <c r="B10" s="126"/>
      <c r="C10" s="127"/>
      <c r="D10" s="150">
        <f>IF(B4="I classe",24*1.1914,IF(B4="II classe",24*1.1914*0.8,IF(B4="III classe",24*1.1914*0.6,IF(B4="IV classe",24*1.1914*0.4))))</f>
        <v>11.437440000000002</v>
      </c>
      <c r="E10" s="62">
        <f>IF(B4="I classe",7*1.1914,IF(B4="II classe",7*1.1914*0.8,IF(B4="III classe",7*1.1914*0.6,IF(B4="IV classe",7*1.1914*0.4))))</f>
        <v>3.3359200000000002</v>
      </c>
      <c r="F10" s="65">
        <v>0</v>
      </c>
      <c r="G10" s="68">
        <v>0</v>
      </c>
      <c r="J10" s="4"/>
      <c r="K10" s="6"/>
      <c r="L10" s="6"/>
      <c r="N10" s="71">
        <f>D10*(1+F10/100)</f>
        <v>11.437440000000002</v>
      </c>
      <c r="O10" s="71">
        <f>E10*(1+G10/100)</f>
        <v>3.3359200000000002</v>
      </c>
      <c r="S10" s="6"/>
      <c r="W10" s="4"/>
    </row>
    <row r="11" spans="1:23" ht="17.25">
      <c r="A11" s="119" t="s">
        <v>16</v>
      </c>
      <c r="B11" s="120"/>
      <c r="C11" s="121"/>
      <c r="D11" s="151"/>
      <c r="E11" s="63"/>
      <c r="F11" s="66"/>
      <c r="G11" s="69"/>
      <c r="J11" s="4"/>
      <c r="K11" s="6"/>
      <c r="L11" s="6"/>
      <c r="N11" s="72"/>
      <c r="O11" s="72"/>
      <c r="S11" s="6"/>
      <c r="W11" s="4"/>
    </row>
    <row r="12" spans="1:23" ht="18" thickBot="1">
      <c r="A12" s="122" t="s">
        <v>17</v>
      </c>
      <c r="B12" s="123"/>
      <c r="C12" s="124"/>
      <c r="D12" s="152"/>
      <c r="E12" s="64"/>
      <c r="F12" s="67"/>
      <c r="G12" s="70"/>
      <c r="J12" s="4"/>
      <c r="K12" s="6"/>
      <c r="L12" s="6"/>
      <c r="N12" s="72"/>
      <c r="O12" s="72"/>
      <c r="S12" s="6"/>
      <c r="W12" s="4"/>
    </row>
    <row r="13" spans="1:23" ht="27" customHeight="1" thickBot="1">
      <c r="D13" s="28"/>
      <c r="E13" s="28"/>
      <c r="F13" s="28"/>
      <c r="G13" s="28"/>
      <c r="H13" s="28"/>
      <c r="I13" s="28"/>
      <c r="J13" s="29" t="s">
        <v>18</v>
      </c>
      <c r="O13" s="1"/>
    </row>
    <row r="14" spans="1:23" s="2" customFormat="1" ht="15.75" customHeight="1">
      <c r="A14" s="128" t="s">
        <v>19</v>
      </c>
      <c r="B14" s="129"/>
      <c r="C14" s="130"/>
      <c r="D14" s="137" t="s">
        <v>20</v>
      </c>
      <c r="E14" s="140" t="s">
        <v>21</v>
      </c>
      <c r="F14" s="141"/>
      <c r="G14" s="140" t="s">
        <v>22</v>
      </c>
      <c r="H14" s="141"/>
      <c r="I14" s="140" t="s">
        <v>23</v>
      </c>
      <c r="J14" s="146"/>
      <c r="K14" s="3"/>
      <c r="L14" s="4"/>
      <c r="M14" s="6"/>
      <c r="N14" s="6"/>
      <c r="O14" s="1"/>
      <c r="P14" s="6"/>
      <c r="Q14" s="6"/>
      <c r="R14" s="6"/>
      <c r="S14" s="4"/>
      <c r="T14" s="4"/>
      <c r="U14" s="4"/>
      <c r="V14" s="4"/>
    </row>
    <row r="15" spans="1:23" s="2" customFormat="1" ht="15.75" customHeight="1">
      <c r="A15" s="131"/>
      <c r="B15" s="132"/>
      <c r="C15" s="133"/>
      <c r="D15" s="138"/>
      <c r="E15" s="142"/>
      <c r="F15" s="143"/>
      <c r="G15" s="142"/>
      <c r="H15" s="143"/>
      <c r="I15" s="142"/>
      <c r="J15" s="147"/>
      <c r="K15" s="3"/>
      <c r="L15" s="4"/>
      <c r="M15" s="6"/>
      <c r="N15" s="6"/>
      <c r="O15" s="1"/>
      <c r="P15" s="6"/>
      <c r="Q15" s="6"/>
      <c r="R15" s="6"/>
      <c r="S15" s="4"/>
      <c r="T15" s="4"/>
      <c r="U15" s="4"/>
      <c r="V15" s="4"/>
    </row>
    <row r="16" spans="1:23" s="2" customFormat="1" ht="15.75" customHeight="1">
      <c r="A16" s="131"/>
      <c r="B16" s="132"/>
      <c r="C16" s="133"/>
      <c r="D16" s="138"/>
      <c r="E16" s="142"/>
      <c r="F16" s="143"/>
      <c r="G16" s="142"/>
      <c r="H16" s="143"/>
      <c r="I16" s="142"/>
      <c r="J16" s="147"/>
      <c r="K16" s="3"/>
      <c r="L16" s="4"/>
      <c r="M16" s="6"/>
      <c r="N16" s="6"/>
      <c r="O16" s="1"/>
      <c r="P16" s="6"/>
      <c r="Q16" s="6"/>
      <c r="R16" s="6"/>
      <c r="S16" s="4"/>
      <c r="T16" s="4"/>
      <c r="U16" s="4"/>
      <c r="V16" s="4"/>
    </row>
    <row r="17" spans="1:22" s="2" customFormat="1" ht="15.75" customHeight="1" thickBot="1">
      <c r="A17" s="134"/>
      <c r="B17" s="135"/>
      <c r="C17" s="136"/>
      <c r="D17" s="139"/>
      <c r="E17" s="144"/>
      <c r="F17" s="145"/>
      <c r="G17" s="144"/>
      <c r="H17" s="145"/>
      <c r="I17" s="144"/>
      <c r="J17" s="148"/>
      <c r="K17" s="3"/>
      <c r="L17" s="4"/>
      <c r="M17" s="149" t="s">
        <v>24</v>
      </c>
      <c r="N17" s="149"/>
      <c r="O17" s="118" t="s">
        <v>25</v>
      </c>
      <c r="P17" s="118"/>
      <c r="Q17" s="118"/>
      <c r="R17" s="118"/>
      <c r="S17" s="4"/>
      <c r="T17" s="4"/>
      <c r="U17" s="4"/>
      <c r="V17" s="4"/>
    </row>
    <row r="18" spans="1:22" ht="24" customHeight="1">
      <c r="A18" s="101" t="s">
        <v>26</v>
      </c>
      <c r="B18" s="102"/>
      <c r="C18" s="107" t="s">
        <v>27</v>
      </c>
      <c r="D18" s="11" t="s">
        <v>9</v>
      </c>
      <c r="E18" s="44">
        <f>N18*O18</f>
        <v>40.507600000000004</v>
      </c>
      <c r="F18" s="108">
        <f>SUM(E18:E19)</f>
        <v>92.929200000000009</v>
      </c>
      <c r="G18" s="44">
        <f>N18*P18</f>
        <v>28.355319999999999</v>
      </c>
      <c r="H18" s="108">
        <f>SUM(G18:G19)</f>
        <v>65.050440000000009</v>
      </c>
      <c r="I18" s="44">
        <f t="shared" ref="I18:I35" si="0">N18*Q18</f>
        <v>4.0507600000000004</v>
      </c>
      <c r="J18" s="109">
        <f>SUM(I18:I19)</f>
        <v>9.2929200000000023</v>
      </c>
      <c r="K18" s="4"/>
      <c r="L18" s="4"/>
      <c r="M18" s="30" t="s">
        <v>9</v>
      </c>
      <c r="N18" s="19">
        <f>N6</f>
        <v>40.507600000000004</v>
      </c>
      <c r="O18" s="20">
        <v>1</v>
      </c>
      <c r="P18" s="20">
        <v>0.7</v>
      </c>
      <c r="Q18" s="21">
        <v>0.1</v>
      </c>
    </row>
    <row r="19" spans="1:22" ht="24" customHeight="1" thickBot="1">
      <c r="A19" s="103"/>
      <c r="B19" s="104"/>
      <c r="C19" s="98"/>
      <c r="D19" s="12" t="s">
        <v>10</v>
      </c>
      <c r="E19" s="41">
        <f t="shared" ref="E19:E23" si="1">N19*O19</f>
        <v>52.421600000000005</v>
      </c>
      <c r="F19" s="82"/>
      <c r="G19" s="41">
        <f t="shared" ref="G19:G23" si="2">N19*P19</f>
        <v>36.695120000000003</v>
      </c>
      <c r="H19" s="82"/>
      <c r="I19" s="41">
        <f t="shared" si="0"/>
        <v>5.242160000000001</v>
      </c>
      <c r="J19" s="83"/>
      <c r="K19" s="4"/>
      <c r="L19" s="4"/>
      <c r="M19" s="30" t="s">
        <v>10</v>
      </c>
      <c r="N19" s="19">
        <f>O6</f>
        <v>52.421600000000005</v>
      </c>
      <c r="O19" s="22">
        <v>1</v>
      </c>
      <c r="P19" s="22">
        <v>0.7</v>
      </c>
      <c r="Q19" s="23">
        <v>0.1</v>
      </c>
    </row>
    <row r="20" spans="1:22" ht="24" customHeight="1">
      <c r="A20" s="103"/>
      <c r="B20" s="104"/>
      <c r="C20" s="84" t="s">
        <v>28</v>
      </c>
      <c r="D20" s="32" t="s">
        <v>9</v>
      </c>
      <c r="E20" s="35">
        <f t="shared" si="1"/>
        <v>40.507600000000004</v>
      </c>
      <c r="F20" s="73">
        <f>SUM(E20:E21)</f>
        <v>92.929200000000009</v>
      </c>
      <c r="G20" s="35">
        <f t="shared" si="2"/>
        <v>28.355319999999999</v>
      </c>
      <c r="H20" s="73">
        <f>SUM(G20:G21)</f>
        <v>65.050440000000009</v>
      </c>
      <c r="I20" s="35">
        <f t="shared" si="0"/>
        <v>4.0507600000000004</v>
      </c>
      <c r="J20" s="75">
        <f>SUM(I20:I21)</f>
        <v>9.2929200000000023</v>
      </c>
      <c r="K20" s="4"/>
      <c r="L20" s="4"/>
      <c r="M20" s="30" t="s">
        <v>9</v>
      </c>
      <c r="N20" s="19">
        <f>N6</f>
        <v>40.507600000000004</v>
      </c>
      <c r="O20" s="20">
        <v>1</v>
      </c>
      <c r="P20" s="20">
        <v>0.7</v>
      </c>
      <c r="Q20" s="24">
        <v>0.1</v>
      </c>
    </row>
    <row r="21" spans="1:22" ht="24" customHeight="1" thickBot="1">
      <c r="A21" s="103"/>
      <c r="B21" s="104"/>
      <c r="C21" s="85"/>
      <c r="D21" s="32" t="s">
        <v>10</v>
      </c>
      <c r="E21" s="35">
        <f t="shared" si="1"/>
        <v>52.421600000000005</v>
      </c>
      <c r="F21" s="74"/>
      <c r="G21" s="35">
        <f t="shared" si="2"/>
        <v>36.695120000000003</v>
      </c>
      <c r="H21" s="74"/>
      <c r="I21" s="35">
        <f t="shared" si="0"/>
        <v>5.242160000000001</v>
      </c>
      <c r="J21" s="97"/>
      <c r="K21" s="4"/>
      <c r="L21" s="4"/>
      <c r="M21" s="30" t="s">
        <v>10</v>
      </c>
      <c r="N21" s="19">
        <f>O6</f>
        <v>52.421600000000005</v>
      </c>
      <c r="O21" s="22">
        <v>1</v>
      </c>
      <c r="P21" s="22">
        <v>0.7</v>
      </c>
      <c r="Q21" s="23">
        <v>0.1</v>
      </c>
    </row>
    <row r="22" spans="1:22" ht="24" customHeight="1">
      <c r="A22" s="103"/>
      <c r="B22" s="104"/>
      <c r="C22" s="86" t="s">
        <v>29</v>
      </c>
      <c r="D22" s="12" t="s">
        <v>9</v>
      </c>
      <c r="E22" s="41">
        <f t="shared" si="1"/>
        <v>22.279180000000004</v>
      </c>
      <c r="F22" s="81">
        <f>SUM(E22:E23)</f>
        <v>51.111060000000009</v>
      </c>
      <c r="G22" s="41">
        <f t="shared" si="2"/>
        <v>18.228420000000003</v>
      </c>
      <c r="H22" s="81">
        <f>SUM(G22:G23)</f>
        <v>41.818140000000007</v>
      </c>
      <c r="I22" s="41">
        <f t="shared" si="0"/>
        <v>4.0507600000000004</v>
      </c>
      <c r="J22" s="79">
        <f>SUM(I22:I23)</f>
        <v>9.2929200000000023</v>
      </c>
      <c r="K22" s="4"/>
      <c r="L22" s="4"/>
      <c r="M22" s="30" t="s">
        <v>9</v>
      </c>
      <c r="N22" s="19">
        <f>N6</f>
        <v>40.507600000000004</v>
      </c>
      <c r="O22" s="24">
        <v>0.55000000000000004</v>
      </c>
      <c r="P22" s="25">
        <v>0.45</v>
      </c>
      <c r="Q22" s="21">
        <v>0.1</v>
      </c>
    </row>
    <row r="23" spans="1:22" ht="24" customHeight="1" thickBot="1">
      <c r="A23" s="103"/>
      <c r="B23" s="104"/>
      <c r="C23" s="98"/>
      <c r="D23" s="12" t="s">
        <v>10</v>
      </c>
      <c r="E23" s="41">
        <f t="shared" si="1"/>
        <v>28.831880000000005</v>
      </c>
      <c r="F23" s="82"/>
      <c r="G23" s="41">
        <f t="shared" si="2"/>
        <v>23.589720000000003</v>
      </c>
      <c r="H23" s="82"/>
      <c r="I23" s="41">
        <f t="shared" si="0"/>
        <v>5.242160000000001</v>
      </c>
      <c r="J23" s="83"/>
      <c r="K23" s="4"/>
      <c r="L23" s="4"/>
      <c r="M23" s="30" t="s">
        <v>10</v>
      </c>
      <c r="N23" s="19">
        <f>O6</f>
        <v>52.421600000000005</v>
      </c>
      <c r="O23" s="26">
        <v>0.55000000000000004</v>
      </c>
      <c r="P23" s="27">
        <v>0.45</v>
      </c>
      <c r="Q23" s="23">
        <v>0.1</v>
      </c>
    </row>
    <row r="24" spans="1:22" ht="24" customHeight="1">
      <c r="A24" s="90" t="s">
        <v>34</v>
      </c>
      <c r="B24" s="91"/>
      <c r="C24" s="99" t="s">
        <v>27</v>
      </c>
      <c r="D24" s="31" t="s">
        <v>9</v>
      </c>
      <c r="E24" s="34">
        <f>N24*O24</f>
        <v>40.507600000000004</v>
      </c>
      <c r="F24" s="100">
        <f>SUM(E24:E25)</f>
        <v>92.929200000000009</v>
      </c>
      <c r="G24" s="34">
        <f>N24*P24</f>
        <v>40.507600000000004</v>
      </c>
      <c r="H24" s="100">
        <f>SUM(G24:G25)</f>
        <v>92.929200000000009</v>
      </c>
      <c r="I24" s="34">
        <f t="shared" si="0"/>
        <v>12.152280000000001</v>
      </c>
      <c r="J24" s="73">
        <f>SUM(I24:I25)</f>
        <v>27.87876</v>
      </c>
      <c r="K24" s="36">
        <f t="shared" ref="K24:K29" si="3">N24*R24</f>
        <v>8.1015200000000007</v>
      </c>
      <c r="L24" s="77">
        <f>SUM(K24:K25)</f>
        <v>18.585840000000005</v>
      </c>
      <c r="M24" s="30" t="s">
        <v>9</v>
      </c>
      <c r="N24" s="19">
        <f>N6</f>
        <v>40.507600000000004</v>
      </c>
      <c r="O24" s="20">
        <v>1</v>
      </c>
      <c r="P24" s="20">
        <v>1</v>
      </c>
      <c r="Q24" s="24">
        <v>0.3</v>
      </c>
      <c r="R24" s="24">
        <v>0.2</v>
      </c>
    </row>
    <row r="25" spans="1:22" ht="24" customHeight="1" thickBot="1">
      <c r="A25" s="92"/>
      <c r="B25" s="93"/>
      <c r="C25" s="85"/>
      <c r="D25" s="32" t="s">
        <v>10</v>
      </c>
      <c r="E25" s="35">
        <f t="shared" ref="E25:E35" si="4">N25*O25</f>
        <v>52.421600000000005</v>
      </c>
      <c r="F25" s="74"/>
      <c r="G25" s="35">
        <f t="shared" ref="G25:G35" si="5">N25*P25</f>
        <v>52.421600000000005</v>
      </c>
      <c r="H25" s="74"/>
      <c r="I25" s="35">
        <f t="shared" si="0"/>
        <v>15.72648</v>
      </c>
      <c r="J25" s="74"/>
      <c r="K25" s="37">
        <f t="shared" si="3"/>
        <v>10.484320000000002</v>
      </c>
      <c r="L25" s="78"/>
      <c r="M25" s="30" t="s">
        <v>10</v>
      </c>
      <c r="N25" s="19">
        <f>O6</f>
        <v>52.421600000000005</v>
      </c>
      <c r="O25" s="22">
        <v>1</v>
      </c>
      <c r="P25" s="22">
        <v>1</v>
      </c>
      <c r="Q25" s="26">
        <v>0.3</v>
      </c>
      <c r="R25" s="26">
        <v>0.2</v>
      </c>
    </row>
    <row r="26" spans="1:22" ht="24" customHeight="1">
      <c r="A26" s="92"/>
      <c r="B26" s="93"/>
      <c r="C26" s="86" t="s">
        <v>28</v>
      </c>
      <c r="D26" s="12" t="s">
        <v>9</v>
      </c>
      <c r="E26" s="41">
        <f t="shared" si="4"/>
        <v>40.507600000000004</v>
      </c>
      <c r="F26" s="81">
        <f>SUM(E26:E27)</f>
        <v>92.929200000000009</v>
      </c>
      <c r="G26" s="41">
        <f t="shared" si="5"/>
        <v>40.507600000000004</v>
      </c>
      <c r="H26" s="81">
        <f>SUM(G26:G27)</f>
        <v>92.929200000000009</v>
      </c>
      <c r="I26" s="41">
        <f t="shared" si="0"/>
        <v>12.152280000000001</v>
      </c>
      <c r="J26" s="81">
        <f>SUM(I26:I27)</f>
        <v>27.87876</v>
      </c>
      <c r="K26" s="42">
        <f t="shared" si="3"/>
        <v>8.1015200000000007</v>
      </c>
      <c r="L26" s="79">
        <f>SUM(K26:K27)</f>
        <v>18.585840000000005</v>
      </c>
      <c r="M26" s="30" t="s">
        <v>9</v>
      </c>
      <c r="N26" s="19">
        <f>N6</f>
        <v>40.507600000000004</v>
      </c>
      <c r="O26" s="20">
        <v>1</v>
      </c>
      <c r="P26" s="20">
        <v>1</v>
      </c>
      <c r="Q26" s="24">
        <v>0.3</v>
      </c>
      <c r="R26" s="24">
        <v>0.2</v>
      </c>
    </row>
    <row r="27" spans="1:22" ht="24" customHeight="1" thickBot="1">
      <c r="A27" s="92"/>
      <c r="B27" s="93"/>
      <c r="C27" s="98"/>
      <c r="D27" s="12" t="s">
        <v>10</v>
      </c>
      <c r="E27" s="41">
        <f t="shared" si="4"/>
        <v>52.421600000000005</v>
      </c>
      <c r="F27" s="82"/>
      <c r="G27" s="41">
        <f t="shared" si="5"/>
        <v>52.421600000000005</v>
      </c>
      <c r="H27" s="82"/>
      <c r="I27" s="41">
        <f t="shared" si="0"/>
        <v>15.72648</v>
      </c>
      <c r="J27" s="82"/>
      <c r="K27" s="42">
        <f t="shared" si="3"/>
        <v>10.484320000000002</v>
      </c>
      <c r="L27" s="80"/>
      <c r="M27" s="30" t="s">
        <v>10</v>
      </c>
      <c r="N27" s="19">
        <f>O6</f>
        <v>52.421600000000005</v>
      </c>
      <c r="O27" s="22">
        <v>1</v>
      </c>
      <c r="P27" s="22">
        <v>1</v>
      </c>
      <c r="Q27" s="26">
        <v>0.3</v>
      </c>
      <c r="R27" s="26">
        <v>0.2</v>
      </c>
    </row>
    <row r="28" spans="1:22" ht="24" customHeight="1">
      <c r="A28" s="92"/>
      <c r="B28" s="93"/>
      <c r="C28" s="84" t="s">
        <v>29</v>
      </c>
      <c r="D28" s="32" t="s">
        <v>9</v>
      </c>
      <c r="E28" s="35">
        <f t="shared" si="4"/>
        <v>24.304560000000002</v>
      </c>
      <c r="F28" s="73">
        <f>SUM(E28:E29)</f>
        <v>55.75752</v>
      </c>
      <c r="G28" s="35">
        <f t="shared" si="5"/>
        <v>20.253800000000002</v>
      </c>
      <c r="H28" s="73">
        <f>SUM(G28:G29)</f>
        <v>46.464600000000004</v>
      </c>
      <c r="I28" s="35">
        <f t="shared" si="0"/>
        <v>12.152280000000001</v>
      </c>
      <c r="J28" s="73">
        <f>SUM(I28:I29)</f>
        <v>27.87876</v>
      </c>
      <c r="K28" s="37">
        <f t="shared" si="3"/>
        <v>8.1015200000000007</v>
      </c>
      <c r="L28" s="75">
        <f>SUM(K28:K29)</f>
        <v>18.585840000000005</v>
      </c>
      <c r="M28" s="30" t="s">
        <v>9</v>
      </c>
      <c r="N28" s="19">
        <f>N6</f>
        <v>40.507600000000004</v>
      </c>
      <c r="O28" s="20">
        <v>0.6</v>
      </c>
      <c r="P28" s="20">
        <v>0.5</v>
      </c>
      <c r="Q28" s="25">
        <v>0.3</v>
      </c>
      <c r="R28" s="25">
        <v>0.2</v>
      </c>
    </row>
    <row r="29" spans="1:22" ht="24" customHeight="1" thickBot="1">
      <c r="A29" s="94"/>
      <c r="B29" s="95"/>
      <c r="C29" s="96"/>
      <c r="D29" s="33" t="s">
        <v>10</v>
      </c>
      <c r="E29" s="35">
        <f t="shared" si="4"/>
        <v>31.452960000000001</v>
      </c>
      <c r="F29" s="74"/>
      <c r="G29" s="35">
        <f t="shared" si="5"/>
        <v>26.210800000000003</v>
      </c>
      <c r="H29" s="74"/>
      <c r="I29" s="35">
        <f t="shared" si="0"/>
        <v>15.72648</v>
      </c>
      <c r="J29" s="74"/>
      <c r="K29" s="38">
        <f t="shared" si="3"/>
        <v>10.484320000000002</v>
      </c>
      <c r="L29" s="76"/>
      <c r="M29" s="30" t="s">
        <v>10</v>
      </c>
      <c r="N29" s="19">
        <f>O6</f>
        <v>52.421600000000005</v>
      </c>
      <c r="O29" s="22">
        <v>0.6</v>
      </c>
      <c r="P29" s="22">
        <v>0.5</v>
      </c>
      <c r="Q29" s="27">
        <v>0.3</v>
      </c>
      <c r="R29" s="27">
        <v>0.2</v>
      </c>
    </row>
    <row r="30" spans="1:22" ht="24" customHeight="1">
      <c r="A30" s="101" t="s">
        <v>30</v>
      </c>
      <c r="B30" s="102"/>
      <c r="C30" s="107" t="s">
        <v>27</v>
      </c>
      <c r="D30" s="11" t="s">
        <v>9</v>
      </c>
      <c r="E30" s="41">
        <f t="shared" si="4"/>
        <v>11.437440000000002</v>
      </c>
      <c r="F30" s="81">
        <f>SUM(E30:E31)</f>
        <v>14.773360000000002</v>
      </c>
      <c r="G30" s="41">
        <f t="shared" si="5"/>
        <v>11.437440000000002</v>
      </c>
      <c r="H30" s="81">
        <f>SUM(G30:G31)</f>
        <v>14.773360000000002</v>
      </c>
      <c r="I30" s="41">
        <f t="shared" si="0"/>
        <v>3.4312320000000005</v>
      </c>
      <c r="J30" s="79">
        <f>SUM(I30:I31)</f>
        <v>4.4320080000000006</v>
      </c>
      <c r="K30" s="4"/>
      <c r="L30" s="4"/>
      <c r="M30" s="30" t="s">
        <v>9</v>
      </c>
      <c r="N30" s="19">
        <f>N10</f>
        <v>11.437440000000002</v>
      </c>
      <c r="O30" s="20">
        <v>1</v>
      </c>
      <c r="P30" s="20">
        <v>1</v>
      </c>
      <c r="Q30" s="24">
        <v>0.3</v>
      </c>
      <c r="R30" s="4"/>
    </row>
    <row r="31" spans="1:22" ht="24" customHeight="1" thickBot="1">
      <c r="A31" s="103"/>
      <c r="B31" s="104"/>
      <c r="C31" s="98"/>
      <c r="D31" s="12" t="s">
        <v>10</v>
      </c>
      <c r="E31" s="41">
        <f t="shared" si="4"/>
        <v>3.3359200000000002</v>
      </c>
      <c r="F31" s="82"/>
      <c r="G31" s="41">
        <f t="shared" si="5"/>
        <v>3.3359200000000002</v>
      </c>
      <c r="H31" s="82"/>
      <c r="I31" s="41">
        <f t="shared" si="0"/>
        <v>1.0007760000000001</v>
      </c>
      <c r="J31" s="83"/>
      <c r="K31" s="4"/>
      <c r="L31" s="4"/>
      <c r="M31" s="30" t="s">
        <v>10</v>
      </c>
      <c r="N31" s="19">
        <f>O10</f>
        <v>3.3359200000000002</v>
      </c>
      <c r="O31" s="22">
        <v>1</v>
      </c>
      <c r="P31" s="22">
        <v>1</v>
      </c>
      <c r="Q31" s="26">
        <v>0.3</v>
      </c>
      <c r="R31" s="4"/>
    </row>
    <row r="32" spans="1:22" ht="24" customHeight="1">
      <c r="A32" s="103"/>
      <c r="B32" s="104"/>
      <c r="C32" s="84" t="s">
        <v>28</v>
      </c>
      <c r="D32" s="32" t="s">
        <v>9</v>
      </c>
      <c r="E32" s="35">
        <f t="shared" si="4"/>
        <v>11.437440000000002</v>
      </c>
      <c r="F32" s="73">
        <f>SUM(E32:E33)</f>
        <v>14.773360000000002</v>
      </c>
      <c r="G32" s="35">
        <f t="shared" si="5"/>
        <v>11.437440000000002</v>
      </c>
      <c r="H32" s="73">
        <f>SUM(G32:G33)</f>
        <v>14.773360000000002</v>
      </c>
      <c r="I32" s="35">
        <f t="shared" si="0"/>
        <v>3.4312320000000005</v>
      </c>
      <c r="J32" s="75">
        <f>SUM(I32:I33)</f>
        <v>4.4320080000000006</v>
      </c>
      <c r="K32" s="4"/>
      <c r="L32" s="4"/>
      <c r="M32" s="30" t="s">
        <v>9</v>
      </c>
      <c r="N32" s="19">
        <f>D10</f>
        <v>11.437440000000002</v>
      </c>
      <c r="O32" s="20">
        <v>1</v>
      </c>
      <c r="P32" s="20">
        <v>1</v>
      </c>
      <c r="Q32" s="24">
        <v>0.3</v>
      </c>
      <c r="R32" s="4"/>
    </row>
    <row r="33" spans="1:18" ht="24" customHeight="1" thickBot="1">
      <c r="A33" s="103"/>
      <c r="B33" s="104"/>
      <c r="C33" s="85"/>
      <c r="D33" s="32" t="s">
        <v>10</v>
      </c>
      <c r="E33" s="35">
        <f t="shared" si="4"/>
        <v>3.3359200000000002</v>
      </c>
      <c r="F33" s="74"/>
      <c r="G33" s="35">
        <f t="shared" si="5"/>
        <v>3.3359200000000002</v>
      </c>
      <c r="H33" s="74"/>
      <c r="I33" s="35">
        <f t="shared" si="0"/>
        <v>1.0007760000000001</v>
      </c>
      <c r="J33" s="97"/>
      <c r="K33" s="4"/>
      <c r="L33" s="4"/>
      <c r="M33" s="30" t="s">
        <v>10</v>
      </c>
      <c r="N33" s="19">
        <f>E10</f>
        <v>3.3359200000000002</v>
      </c>
      <c r="O33" s="22">
        <v>1</v>
      </c>
      <c r="P33" s="22">
        <v>1</v>
      </c>
      <c r="Q33" s="26">
        <v>0.3</v>
      </c>
      <c r="R33" s="4"/>
    </row>
    <row r="34" spans="1:18" ht="24" customHeight="1">
      <c r="A34" s="103"/>
      <c r="B34" s="104"/>
      <c r="C34" s="86" t="s">
        <v>29</v>
      </c>
      <c r="D34" s="12" t="s">
        <v>9</v>
      </c>
      <c r="E34" s="41">
        <f t="shared" si="4"/>
        <v>6.862464000000001</v>
      </c>
      <c r="F34" s="81">
        <f>SUM(E34:E35)</f>
        <v>8.8640160000000012</v>
      </c>
      <c r="G34" s="41">
        <f t="shared" si="5"/>
        <v>5.7187200000000011</v>
      </c>
      <c r="H34" s="81">
        <f>SUM(G34:G35)</f>
        <v>7.386680000000001</v>
      </c>
      <c r="I34" s="41">
        <f t="shared" si="0"/>
        <v>3.4312320000000005</v>
      </c>
      <c r="J34" s="79">
        <f>SUM(I34:I35)</f>
        <v>4.4320080000000006</v>
      </c>
      <c r="K34" s="4"/>
      <c r="L34" s="4"/>
      <c r="M34" s="30" t="s">
        <v>9</v>
      </c>
      <c r="N34" s="19">
        <f>N10</f>
        <v>11.437440000000002</v>
      </c>
      <c r="O34" s="20">
        <v>0.6</v>
      </c>
      <c r="P34" s="20">
        <v>0.5</v>
      </c>
      <c r="Q34" s="25">
        <v>0.3</v>
      </c>
      <c r="R34" s="4"/>
    </row>
    <row r="35" spans="1:18" ht="24" customHeight="1" thickBot="1">
      <c r="A35" s="105"/>
      <c r="B35" s="106"/>
      <c r="C35" s="87"/>
      <c r="D35" s="13" t="s">
        <v>10</v>
      </c>
      <c r="E35" s="43">
        <f t="shared" si="4"/>
        <v>2.0015520000000002</v>
      </c>
      <c r="F35" s="88"/>
      <c r="G35" s="43">
        <f t="shared" si="5"/>
        <v>1.6679600000000001</v>
      </c>
      <c r="H35" s="88"/>
      <c r="I35" s="43">
        <f t="shared" si="0"/>
        <v>1.0007760000000001</v>
      </c>
      <c r="J35" s="89"/>
      <c r="K35" s="4"/>
      <c r="L35" s="4"/>
      <c r="M35" s="30" t="s">
        <v>10</v>
      </c>
      <c r="N35" s="19">
        <f>O10</f>
        <v>3.3359200000000002</v>
      </c>
      <c r="O35" s="22">
        <v>0.6</v>
      </c>
      <c r="P35" s="22">
        <v>0.5</v>
      </c>
      <c r="Q35" s="27">
        <v>0.3</v>
      </c>
      <c r="R35" s="4"/>
    </row>
    <row r="36" spans="1:18" ht="24" customHeight="1">
      <c r="A36" s="7" t="s">
        <v>35</v>
      </c>
    </row>
  </sheetData>
  <mergeCells count="72">
    <mergeCell ref="A7:C7"/>
    <mergeCell ref="D6:D9"/>
    <mergeCell ref="E6:E9"/>
    <mergeCell ref="D4:E4"/>
    <mergeCell ref="F4:G4"/>
    <mergeCell ref="H4:I4"/>
    <mergeCell ref="A5:C5"/>
    <mergeCell ref="A6:C6"/>
    <mergeCell ref="O17:R17"/>
    <mergeCell ref="A8:C8"/>
    <mergeCell ref="A9:C9"/>
    <mergeCell ref="A10:C10"/>
    <mergeCell ref="A11:C11"/>
    <mergeCell ref="A12:C12"/>
    <mergeCell ref="A14:C17"/>
    <mergeCell ref="D14:D17"/>
    <mergeCell ref="E14:F17"/>
    <mergeCell ref="G14:H17"/>
    <mergeCell ref="I14:J17"/>
    <mergeCell ref="M17:N17"/>
    <mergeCell ref="D10:D12"/>
    <mergeCell ref="A18:B23"/>
    <mergeCell ref="C18:C19"/>
    <mergeCell ref="F18:F19"/>
    <mergeCell ref="H18:H19"/>
    <mergeCell ref="J18:J19"/>
    <mergeCell ref="C20:C21"/>
    <mergeCell ref="F20:F21"/>
    <mergeCell ref="H20:H21"/>
    <mergeCell ref="J20:J21"/>
    <mergeCell ref="C22:C23"/>
    <mergeCell ref="F22:F23"/>
    <mergeCell ref="A24:B29"/>
    <mergeCell ref="C28:C29"/>
    <mergeCell ref="F28:F29"/>
    <mergeCell ref="H32:H33"/>
    <mergeCell ref="J32:J33"/>
    <mergeCell ref="C26:C27"/>
    <mergeCell ref="F26:F27"/>
    <mergeCell ref="H26:H27"/>
    <mergeCell ref="J26:J27"/>
    <mergeCell ref="C24:C25"/>
    <mergeCell ref="F24:F25"/>
    <mergeCell ref="H24:H25"/>
    <mergeCell ref="J24:J25"/>
    <mergeCell ref="A30:B35"/>
    <mergeCell ref="C30:C31"/>
    <mergeCell ref="F30:F31"/>
    <mergeCell ref="H30:H31"/>
    <mergeCell ref="J30:J31"/>
    <mergeCell ref="C32:C33"/>
    <mergeCell ref="F32:F33"/>
    <mergeCell ref="C34:C35"/>
    <mergeCell ref="F34:F35"/>
    <mergeCell ref="H34:H35"/>
    <mergeCell ref="J34:J35"/>
    <mergeCell ref="N6:N9"/>
    <mergeCell ref="O6:O9"/>
    <mergeCell ref="N10:N12"/>
    <mergeCell ref="O10:O12"/>
    <mergeCell ref="H28:H29"/>
    <mergeCell ref="J28:J29"/>
    <mergeCell ref="L28:L29"/>
    <mergeCell ref="L24:L25"/>
    <mergeCell ref="L26:L27"/>
    <mergeCell ref="H22:H23"/>
    <mergeCell ref="J22:J23"/>
    <mergeCell ref="E10:E12"/>
    <mergeCell ref="F6:F9"/>
    <mergeCell ref="G6:G9"/>
    <mergeCell ref="F10:F12"/>
    <mergeCell ref="G10:G12"/>
  </mergeCells>
  <dataValidations count="1">
    <dataValidation type="list" allowBlank="1" showInputMessage="1" showErrorMessage="1" sqref="B4" xr:uid="{527766ED-ED61-4C58-9AAA-C9D206C41628}">
      <formula1>"I classe, II classe, III classe, IV classe"</formula1>
    </dataValidation>
  </dataValidations>
  <pageMargins left="0.51181102362204722" right="0.39370078740157483" top="1.0236220472440944" bottom="0.55118110236220474" header="0.6692913385826772" footer="0.31496062992125984"/>
  <pageSetup paperSize="9" scale="71" fitToHeight="0" orientation="landscape" r:id="rId1"/>
  <headerFooter>
    <oddHeader>&amp;L&amp;"Arial,Grassetto"&amp;12 2 - TABELLA PARAMETRICA DI U1 E U2 STABILITA DAL COMUNE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7603A-3920-4906-B9BD-5FB4EC4ED9C2}">
  <sheetPr>
    <pageSetUpPr fitToPage="1"/>
  </sheetPr>
  <dimension ref="A1:W59"/>
  <sheetViews>
    <sheetView topLeftCell="A4" zoomScale="70" zoomScaleNormal="70" workbookViewId="0">
      <selection activeCell="B4" sqref="B4"/>
    </sheetView>
  </sheetViews>
  <sheetFormatPr defaultRowHeight="24" customHeight="1"/>
  <cols>
    <col min="1" max="1" width="23.25" style="7" customWidth="1"/>
    <col min="2" max="2" width="11.375" style="1" customWidth="1"/>
    <col min="3" max="3" width="55.75" style="8" customWidth="1"/>
    <col min="4" max="4" width="11.25" customWidth="1"/>
    <col min="5" max="9" width="11.875" customWidth="1"/>
    <col min="10" max="10" width="12.875" customWidth="1"/>
    <col min="11" max="12" width="11.75" style="5" customWidth="1"/>
    <col min="13" max="13" width="18.75" style="6" hidden="1" customWidth="1"/>
    <col min="14" max="15" width="12.125" style="6" hidden="1" customWidth="1"/>
    <col min="16" max="18" width="11.75" style="6" hidden="1" customWidth="1"/>
    <col min="19" max="22" width="11.75" style="4" customWidth="1"/>
    <col min="23" max="16384" width="9" style="1"/>
  </cols>
  <sheetData>
    <row r="1" spans="1:23" ht="27" hidden="1" customHeight="1">
      <c r="A1" s="4"/>
      <c r="B1" s="4"/>
      <c r="C1" s="4"/>
      <c r="D1" s="4"/>
      <c r="E1" s="4"/>
      <c r="F1" s="4"/>
      <c r="G1" s="4"/>
      <c r="H1" s="4"/>
      <c r="I1" s="4"/>
      <c r="J1" s="4"/>
    </row>
    <row r="2" spans="1:23" ht="27" hidden="1" customHeigh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23" ht="52.5" hidden="1" customHeight="1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23" ht="52.5" customHeight="1" thickBot="1">
      <c r="A4" s="14" t="s">
        <v>0</v>
      </c>
      <c r="B4" s="15" t="s">
        <v>1</v>
      </c>
      <c r="C4" s="4"/>
      <c r="D4" s="110" t="s">
        <v>2</v>
      </c>
      <c r="E4" s="111"/>
      <c r="F4" s="153" t="s">
        <v>3</v>
      </c>
      <c r="G4" s="154"/>
      <c r="H4" s="110"/>
      <c r="I4" s="111"/>
      <c r="J4" s="4"/>
    </row>
    <row r="5" spans="1:23" s="10" customFormat="1" ht="27.75" customHeight="1" thickBot="1">
      <c r="A5" s="112" t="s">
        <v>4</v>
      </c>
      <c r="B5" s="113"/>
      <c r="C5" s="113"/>
      <c r="D5" s="46" t="s">
        <v>5</v>
      </c>
      <c r="E5" s="47" t="s">
        <v>6</v>
      </c>
      <c r="F5" s="48" t="s">
        <v>7</v>
      </c>
      <c r="G5" s="47" t="s">
        <v>8</v>
      </c>
      <c r="J5" s="4"/>
      <c r="K5" s="6"/>
      <c r="L5" s="6"/>
      <c r="M5" s="6"/>
      <c r="N5" s="52" t="s">
        <v>9</v>
      </c>
      <c r="O5" s="52" t="s">
        <v>10</v>
      </c>
      <c r="P5" s="6"/>
      <c r="Q5" s="6"/>
      <c r="R5" s="6"/>
      <c r="S5" s="6"/>
      <c r="T5" s="9"/>
      <c r="U5" s="9"/>
      <c r="V5" s="9"/>
    </row>
    <row r="6" spans="1:23" ht="17.25">
      <c r="A6" s="115" t="s">
        <v>11</v>
      </c>
      <c r="B6" s="116"/>
      <c r="C6" s="116"/>
      <c r="D6" s="50">
        <f>IF($B$4="I classe",85*1.1914,IF($B$4="II classe",85*1.1914*0.8,IF($B$4="III classe",85*1.1914*0.6,IF($B$4="IV classe",85*1.1914*0.4))))</f>
        <v>101.26900000000001</v>
      </c>
      <c r="E6" s="51">
        <f>IF($B$4="I classe",110*1.1914,IF($B$4="II classe",110*1.1914*0.8,IF($B$4="III classe",110*1.1914*0.6,IF($B$4="IV classe",110*1.1914*0.4))))</f>
        <v>131.054</v>
      </c>
      <c r="F6" s="53">
        <v>0</v>
      </c>
      <c r="G6" s="54">
        <v>0</v>
      </c>
      <c r="J6" s="4"/>
      <c r="K6" s="6"/>
      <c r="L6" s="6"/>
      <c r="N6" s="52">
        <f t="shared" ref="N6:O12" si="0">D6*(1+F6/100)</f>
        <v>101.26900000000001</v>
      </c>
      <c r="O6" s="52">
        <f t="shared" si="0"/>
        <v>131.054</v>
      </c>
      <c r="S6" s="6"/>
      <c r="W6" s="4"/>
    </row>
    <row r="7" spans="1:23" ht="17.25">
      <c r="A7" s="119" t="s">
        <v>12</v>
      </c>
      <c r="B7" s="120"/>
      <c r="C7" s="120"/>
      <c r="D7" s="16">
        <f t="shared" ref="D7:D9" si="1">IF($B$4="I classe",85*1.1914,IF($B$4="II classe",85*1.1914*0.8,IF($B$4="III classe",85*1.1914*0.6,IF($B$4="IV classe",85*1.1914*0.4))))</f>
        <v>101.26900000000001</v>
      </c>
      <c r="E7" s="16">
        <f t="shared" ref="E7:E9" si="2">IF($B$4="I classe",110*1.1914,IF($B$4="II classe",110*1.1914*0.8,IF($B$4="III classe",110*1.1914*0.6,IF($B$4="IV classe",110*1.1914*0.4))))</f>
        <v>131.054</v>
      </c>
      <c r="F7" s="55">
        <v>0</v>
      </c>
      <c r="G7" s="56">
        <v>0</v>
      </c>
      <c r="J7" s="4"/>
      <c r="K7" s="6"/>
      <c r="L7" s="6"/>
      <c r="N7" s="52">
        <f t="shared" si="0"/>
        <v>101.26900000000001</v>
      </c>
      <c r="O7" s="52">
        <f t="shared" si="0"/>
        <v>131.054</v>
      </c>
      <c r="S7" s="6"/>
      <c r="W7" s="4"/>
    </row>
    <row r="8" spans="1:23" ht="17.25">
      <c r="A8" s="119" t="s">
        <v>13</v>
      </c>
      <c r="B8" s="120"/>
      <c r="C8" s="120"/>
      <c r="D8" s="16">
        <f t="shared" si="1"/>
        <v>101.26900000000001</v>
      </c>
      <c r="E8" s="16">
        <f t="shared" si="2"/>
        <v>131.054</v>
      </c>
      <c r="F8" s="55">
        <v>0</v>
      </c>
      <c r="G8" s="56">
        <v>0</v>
      </c>
      <c r="J8" s="4"/>
      <c r="K8" s="6"/>
      <c r="L8" s="6"/>
      <c r="N8" s="52">
        <f t="shared" si="0"/>
        <v>101.26900000000001</v>
      </c>
      <c r="O8" s="52">
        <f t="shared" si="0"/>
        <v>131.054</v>
      </c>
      <c r="S8" s="6"/>
      <c r="W8" s="4"/>
    </row>
    <row r="9" spans="1:23" ht="18" thickBot="1">
      <c r="A9" s="122" t="s">
        <v>14</v>
      </c>
      <c r="B9" s="123"/>
      <c r="C9" s="123"/>
      <c r="D9" s="17">
        <f t="shared" si="1"/>
        <v>101.26900000000001</v>
      </c>
      <c r="E9" s="18">
        <f t="shared" si="2"/>
        <v>131.054</v>
      </c>
      <c r="F9" s="57">
        <v>0</v>
      </c>
      <c r="G9" s="58">
        <v>0</v>
      </c>
      <c r="J9" s="4"/>
      <c r="K9" s="6"/>
      <c r="L9" s="6"/>
      <c r="N9" s="52">
        <f t="shared" si="0"/>
        <v>101.26900000000001</v>
      </c>
      <c r="O9" s="52">
        <f t="shared" si="0"/>
        <v>131.054</v>
      </c>
      <c r="S9" s="6"/>
      <c r="W9" s="4"/>
    </row>
    <row r="10" spans="1:23" ht="17.25">
      <c r="A10" s="125" t="s">
        <v>15</v>
      </c>
      <c r="B10" s="126"/>
      <c r="C10" s="126"/>
      <c r="D10" s="49">
        <f>IF($B$4="I classe",24*1.1914,IF($B$4="II classe",24*1.1914*0.8,IF($B$4="III classe",24*1.1914*0.6,IF($B$4="IV classe",24*1.1914*0.4))))</f>
        <v>28.593600000000002</v>
      </c>
      <c r="E10" s="49">
        <f>IF($B$4="I classe",7*1.1914,IF($B$4="II classe",7*1.1914*0.8,IF($B$4="III classe",7*1.1914*0.6,IF($B$4="IV classe",7*1.1914*0.4))))</f>
        <v>8.3398000000000003</v>
      </c>
      <c r="F10" s="59">
        <v>0</v>
      </c>
      <c r="G10" s="60">
        <v>0</v>
      </c>
      <c r="J10" s="4"/>
      <c r="K10" s="6"/>
      <c r="L10" s="6"/>
      <c r="N10" s="52">
        <f t="shared" si="0"/>
        <v>28.593600000000002</v>
      </c>
      <c r="O10" s="52">
        <f t="shared" si="0"/>
        <v>8.3398000000000003</v>
      </c>
      <c r="S10" s="6"/>
      <c r="W10" s="4"/>
    </row>
    <row r="11" spans="1:23" ht="17.25">
      <c r="A11" s="119" t="s">
        <v>16</v>
      </c>
      <c r="B11" s="120"/>
      <c r="C11" s="120"/>
      <c r="D11" s="49">
        <f t="shared" ref="D11:D12" si="3">IF($B$4="I classe",24*1.1914,IF($B$4="II classe",24*1.1914*0.8,IF($B$4="III classe",24*1.1914*0.6,IF($B$4="IV classe",24*1.1914*0.4))))</f>
        <v>28.593600000000002</v>
      </c>
      <c r="E11" s="49">
        <f t="shared" ref="E11:E12" si="4">IF($B$4="I classe",7*1.1914,IF($B$4="II classe",7*1.1914*0.8,IF($B$4="III classe",7*1.1914*0.6,IF($B$4="IV classe",7*1.1914*0.4))))</f>
        <v>8.3398000000000003</v>
      </c>
      <c r="F11" s="55">
        <v>0</v>
      </c>
      <c r="G11" s="56">
        <v>0</v>
      </c>
      <c r="J11" s="4"/>
      <c r="K11" s="6"/>
      <c r="L11" s="6"/>
      <c r="N11" s="52">
        <f t="shared" si="0"/>
        <v>28.593600000000002</v>
      </c>
      <c r="O11" s="52">
        <f t="shared" si="0"/>
        <v>8.3398000000000003</v>
      </c>
      <c r="S11" s="6"/>
      <c r="W11" s="4"/>
    </row>
    <row r="12" spans="1:23" ht="18" thickBot="1">
      <c r="A12" s="122" t="s">
        <v>17</v>
      </c>
      <c r="B12" s="123"/>
      <c r="C12" s="123"/>
      <c r="D12" s="17">
        <f t="shared" si="3"/>
        <v>28.593600000000002</v>
      </c>
      <c r="E12" s="18">
        <f t="shared" si="4"/>
        <v>8.3398000000000003</v>
      </c>
      <c r="F12" s="57">
        <v>0</v>
      </c>
      <c r="G12" s="58">
        <v>0</v>
      </c>
      <c r="J12" s="4"/>
      <c r="K12" s="6"/>
      <c r="L12" s="6"/>
      <c r="N12" s="52">
        <f t="shared" si="0"/>
        <v>28.593600000000002</v>
      </c>
      <c r="O12" s="52">
        <f t="shared" si="0"/>
        <v>8.3398000000000003</v>
      </c>
      <c r="S12" s="6"/>
      <c r="W12" s="4"/>
    </row>
    <row r="13" spans="1:23" ht="27" customHeight="1" thickBot="1">
      <c r="D13" s="28"/>
      <c r="E13" s="28"/>
      <c r="F13" s="28"/>
      <c r="G13" s="28"/>
      <c r="H13" s="28"/>
      <c r="I13" s="28"/>
      <c r="J13" s="29" t="s">
        <v>18</v>
      </c>
      <c r="O13" s="1"/>
    </row>
    <row r="14" spans="1:23" s="2" customFormat="1" ht="15.75" customHeight="1">
      <c r="A14" s="128" t="s">
        <v>19</v>
      </c>
      <c r="B14" s="129"/>
      <c r="C14" s="130"/>
      <c r="D14" s="137" t="s">
        <v>20</v>
      </c>
      <c r="E14" s="140" t="s">
        <v>21</v>
      </c>
      <c r="F14" s="141"/>
      <c r="G14" s="140" t="s">
        <v>22</v>
      </c>
      <c r="H14" s="141"/>
      <c r="I14" s="140" t="s">
        <v>23</v>
      </c>
      <c r="J14" s="146"/>
      <c r="K14" s="3"/>
      <c r="L14" s="4"/>
      <c r="M14" s="6"/>
      <c r="N14" s="6"/>
      <c r="O14" s="1"/>
      <c r="P14" s="6"/>
      <c r="Q14" s="6"/>
      <c r="R14" s="6"/>
      <c r="S14" s="4"/>
      <c r="T14" s="4"/>
      <c r="U14" s="4"/>
      <c r="V14" s="4"/>
    </row>
    <row r="15" spans="1:23" s="2" customFormat="1" ht="15.75" customHeight="1">
      <c r="A15" s="131"/>
      <c r="B15" s="132"/>
      <c r="C15" s="133"/>
      <c r="D15" s="138"/>
      <c r="E15" s="142"/>
      <c r="F15" s="143"/>
      <c r="G15" s="142"/>
      <c r="H15" s="143"/>
      <c r="I15" s="142"/>
      <c r="J15" s="147"/>
      <c r="K15" s="3"/>
      <c r="L15" s="4"/>
      <c r="M15" s="6"/>
      <c r="N15" s="6"/>
      <c r="O15" s="1"/>
      <c r="P15" s="6"/>
      <c r="Q15" s="6"/>
      <c r="R15" s="6"/>
      <c r="S15" s="4"/>
      <c r="T15" s="4"/>
      <c r="U15" s="4"/>
      <c r="V15" s="4"/>
    </row>
    <row r="16" spans="1:23" s="2" customFormat="1" ht="15.75" customHeight="1">
      <c r="A16" s="131"/>
      <c r="B16" s="132"/>
      <c r="C16" s="133"/>
      <c r="D16" s="138"/>
      <c r="E16" s="142"/>
      <c r="F16" s="143"/>
      <c r="G16" s="142"/>
      <c r="H16" s="143"/>
      <c r="I16" s="142"/>
      <c r="J16" s="147"/>
      <c r="K16" s="3"/>
      <c r="L16" s="4"/>
      <c r="M16" s="6"/>
      <c r="N16" s="6"/>
      <c r="O16" s="1"/>
      <c r="P16" s="6"/>
      <c r="Q16" s="6"/>
      <c r="R16" s="6"/>
      <c r="S16" s="4"/>
      <c r="T16" s="4"/>
      <c r="U16" s="4"/>
      <c r="V16" s="4"/>
    </row>
    <row r="17" spans="1:22" s="2" customFormat="1" ht="15.75" customHeight="1" thickBot="1">
      <c r="A17" s="134"/>
      <c r="B17" s="135"/>
      <c r="C17" s="136"/>
      <c r="D17" s="139"/>
      <c r="E17" s="144"/>
      <c r="F17" s="145"/>
      <c r="G17" s="144"/>
      <c r="H17" s="145"/>
      <c r="I17" s="144"/>
      <c r="J17" s="148"/>
      <c r="K17" s="3"/>
      <c r="L17" s="4"/>
      <c r="M17" s="149" t="s">
        <v>24</v>
      </c>
      <c r="N17" s="149"/>
      <c r="O17" s="118" t="s">
        <v>25</v>
      </c>
      <c r="P17" s="118"/>
      <c r="Q17" s="118"/>
      <c r="R17" s="118"/>
      <c r="S17" s="4"/>
      <c r="T17" s="4"/>
      <c r="U17" s="4"/>
      <c r="V17" s="4"/>
    </row>
    <row r="18" spans="1:22" ht="24" customHeight="1">
      <c r="A18" s="101" t="s">
        <v>11</v>
      </c>
      <c r="B18" s="102"/>
      <c r="C18" s="107" t="s">
        <v>27</v>
      </c>
      <c r="D18" s="11" t="s">
        <v>9</v>
      </c>
      <c r="E18" s="44">
        <f>N18*O18</f>
        <v>101.26900000000001</v>
      </c>
      <c r="F18" s="108">
        <f>SUM(E18:E19)</f>
        <v>232.32300000000001</v>
      </c>
      <c r="G18" s="44">
        <f>N18*P18</f>
        <v>70.888300000000001</v>
      </c>
      <c r="H18" s="108">
        <f>SUM(G18:G19)</f>
        <v>162.62610000000001</v>
      </c>
      <c r="I18" s="44">
        <f t="shared" ref="I18:I23" si="5">N18*Q18</f>
        <v>10.126900000000001</v>
      </c>
      <c r="J18" s="109">
        <f>SUM(I18:I19)</f>
        <v>23.232300000000002</v>
      </c>
      <c r="K18" s="4"/>
      <c r="L18" s="4"/>
      <c r="M18" s="30" t="s">
        <v>9</v>
      </c>
      <c r="N18" s="19">
        <f>N6</f>
        <v>101.26900000000001</v>
      </c>
      <c r="O18" s="20">
        <v>1</v>
      </c>
      <c r="P18" s="20">
        <v>0.7</v>
      </c>
      <c r="Q18" s="21">
        <v>0.1</v>
      </c>
    </row>
    <row r="19" spans="1:22" ht="24" customHeight="1" thickBot="1">
      <c r="A19" s="103"/>
      <c r="B19" s="104"/>
      <c r="C19" s="98"/>
      <c r="D19" s="12" t="s">
        <v>10</v>
      </c>
      <c r="E19" s="41">
        <f t="shared" ref="E19:E23" si="6">N19*O19</f>
        <v>131.054</v>
      </c>
      <c r="F19" s="82"/>
      <c r="G19" s="41">
        <f t="shared" ref="G19:G23" si="7">N19*P19</f>
        <v>91.737799999999993</v>
      </c>
      <c r="H19" s="82"/>
      <c r="I19" s="41">
        <f t="shared" si="5"/>
        <v>13.105400000000001</v>
      </c>
      <c r="J19" s="83"/>
      <c r="K19" s="4"/>
      <c r="L19" s="4"/>
      <c r="M19" s="30" t="s">
        <v>10</v>
      </c>
      <c r="N19" s="19">
        <f>O6</f>
        <v>131.054</v>
      </c>
      <c r="O19" s="22">
        <v>1</v>
      </c>
      <c r="P19" s="22">
        <v>0.7</v>
      </c>
      <c r="Q19" s="23">
        <v>0.1</v>
      </c>
    </row>
    <row r="20" spans="1:22" ht="24" customHeight="1">
      <c r="A20" s="103"/>
      <c r="B20" s="104"/>
      <c r="C20" s="84" t="s">
        <v>28</v>
      </c>
      <c r="D20" s="32" t="s">
        <v>9</v>
      </c>
      <c r="E20" s="35">
        <f t="shared" si="6"/>
        <v>101.26900000000001</v>
      </c>
      <c r="F20" s="73">
        <f>SUM(E20:E21)</f>
        <v>232.32300000000001</v>
      </c>
      <c r="G20" s="35">
        <f t="shared" si="7"/>
        <v>70.888300000000001</v>
      </c>
      <c r="H20" s="73">
        <f>SUM(G20:G21)</f>
        <v>162.62610000000001</v>
      </c>
      <c r="I20" s="35">
        <f t="shared" si="5"/>
        <v>10.126900000000001</v>
      </c>
      <c r="J20" s="75">
        <f>SUM(I20:I21)</f>
        <v>23.232300000000002</v>
      </c>
      <c r="K20" s="4"/>
      <c r="L20" s="4"/>
      <c r="M20" s="30" t="s">
        <v>9</v>
      </c>
      <c r="N20" s="19">
        <f>N6</f>
        <v>101.26900000000001</v>
      </c>
      <c r="O20" s="20">
        <v>1</v>
      </c>
      <c r="P20" s="20">
        <v>0.7</v>
      </c>
      <c r="Q20" s="24">
        <v>0.1</v>
      </c>
    </row>
    <row r="21" spans="1:22" ht="24" customHeight="1" thickBot="1">
      <c r="A21" s="103"/>
      <c r="B21" s="104"/>
      <c r="C21" s="85"/>
      <c r="D21" s="32" t="s">
        <v>10</v>
      </c>
      <c r="E21" s="35">
        <f t="shared" si="6"/>
        <v>131.054</v>
      </c>
      <c r="F21" s="74"/>
      <c r="G21" s="35">
        <f t="shared" si="7"/>
        <v>91.737799999999993</v>
      </c>
      <c r="H21" s="74"/>
      <c r="I21" s="35">
        <f t="shared" si="5"/>
        <v>13.105400000000001</v>
      </c>
      <c r="J21" s="97"/>
      <c r="K21" s="4"/>
      <c r="L21" s="4"/>
      <c r="M21" s="30" t="s">
        <v>10</v>
      </c>
      <c r="N21" s="19">
        <f>O6</f>
        <v>131.054</v>
      </c>
      <c r="O21" s="22">
        <v>1</v>
      </c>
      <c r="P21" s="22">
        <v>0.7</v>
      </c>
      <c r="Q21" s="23">
        <v>0.1</v>
      </c>
    </row>
    <row r="22" spans="1:22" ht="24" customHeight="1">
      <c r="A22" s="103"/>
      <c r="B22" s="104"/>
      <c r="C22" s="86" t="s">
        <v>29</v>
      </c>
      <c r="D22" s="12" t="s">
        <v>9</v>
      </c>
      <c r="E22" s="41">
        <f t="shared" si="6"/>
        <v>55.697950000000006</v>
      </c>
      <c r="F22" s="81">
        <f>SUM(E22:E23)</f>
        <v>127.77765000000001</v>
      </c>
      <c r="G22" s="41">
        <f t="shared" si="7"/>
        <v>45.571050000000007</v>
      </c>
      <c r="H22" s="81">
        <f>SUM(G22:G23)</f>
        <v>104.54535000000001</v>
      </c>
      <c r="I22" s="41">
        <f t="shared" si="5"/>
        <v>10.126900000000001</v>
      </c>
      <c r="J22" s="79">
        <f>SUM(I22:I23)</f>
        <v>23.232300000000002</v>
      </c>
      <c r="K22" s="4"/>
      <c r="L22" s="4"/>
      <c r="M22" s="30" t="s">
        <v>9</v>
      </c>
      <c r="N22" s="19">
        <f>N6</f>
        <v>101.26900000000001</v>
      </c>
      <c r="O22" s="24">
        <v>0.55000000000000004</v>
      </c>
      <c r="P22" s="25">
        <v>0.45</v>
      </c>
      <c r="Q22" s="21">
        <v>0.1</v>
      </c>
    </row>
    <row r="23" spans="1:22" ht="24" customHeight="1" thickBot="1">
      <c r="A23" s="103"/>
      <c r="B23" s="104"/>
      <c r="C23" s="98"/>
      <c r="D23" s="12" t="s">
        <v>10</v>
      </c>
      <c r="E23" s="41">
        <f t="shared" si="6"/>
        <v>72.079700000000003</v>
      </c>
      <c r="F23" s="82"/>
      <c r="G23" s="41">
        <f t="shared" si="7"/>
        <v>58.974299999999999</v>
      </c>
      <c r="H23" s="82"/>
      <c r="I23" s="41">
        <f t="shared" si="5"/>
        <v>13.105400000000001</v>
      </c>
      <c r="J23" s="83"/>
      <c r="K23" s="4"/>
      <c r="L23" s="4"/>
      <c r="M23" s="30" t="s">
        <v>10</v>
      </c>
      <c r="N23" s="19">
        <f>O6</f>
        <v>131.054</v>
      </c>
      <c r="O23" s="26">
        <v>0.55000000000000004</v>
      </c>
      <c r="P23" s="27">
        <v>0.45</v>
      </c>
      <c r="Q23" s="23">
        <v>0.1</v>
      </c>
    </row>
    <row r="24" spans="1:22" ht="24" customHeight="1">
      <c r="A24" s="90" t="s">
        <v>13</v>
      </c>
      <c r="B24" s="91"/>
      <c r="C24" s="99" t="s">
        <v>27</v>
      </c>
      <c r="D24" s="31" t="s">
        <v>9</v>
      </c>
      <c r="E24" s="34">
        <f>N24*O24</f>
        <v>101.26900000000001</v>
      </c>
      <c r="F24" s="100">
        <f>SUM(E24:E25)</f>
        <v>232.32300000000001</v>
      </c>
      <c r="G24" s="34">
        <f>N24*P24</f>
        <v>70.888300000000001</v>
      </c>
      <c r="H24" s="100">
        <f>SUM(G24:G25)</f>
        <v>162.62610000000001</v>
      </c>
      <c r="I24" s="34">
        <f t="shared" ref="I24:I59" si="8">N24*Q24</f>
        <v>10.126900000000001</v>
      </c>
      <c r="J24" s="159">
        <f>SUM(I24:I25)</f>
        <v>23.232300000000002</v>
      </c>
      <c r="K24" s="4"/>
      <c r="L24" s="4"/>
      <c r="M24" s="30" t="s">
        <v>9</v>
      </c>
      <c r="N24" s="19">
        <f>N8</f>
        <v>101.26900000000001</v>
      </c>
      <c r="O24" s="20">
        <v>1</v>
      </c>
      <c r="P24" s="20">
        <v>0.7</v>
      </c>
      <c r="Q24" s="21">
        <v>0.1</v>
      </c>
      <c r="R24" s="4"/>
    </row>
    <row r="25" spans="1:22" ht="24" customHeight="1" thickBot="1">
      <c r="A25" s="92"/>
      <c r="B25" s="93"/>
      <c r="C25" s="85"/>
      <c r="D25" s="32" t="s">
        <v>10</v>
      </c>
      <c r="E25" s="35">
        <f t="shared" ref="E25:E29" si="9">N25*O25</f>
        <v>131.054</v>
      </c>
      <c r="F25" s="74"/>
      <c r="G25" s="35">
        <f t="shared" ref="G25:G29" si="10">N25*P25</f>
        <v>91.737799999999993</v>
      </c>
      <c r="H25" s="74"/>
      <c r="I25" s="35">
        <f t="shared" si="8"/>
        <v>13.105400000000001</v>
      </c>
      <c r="J25" s="97"/>
      <c r="K25" s="4"/>
      <c r="L25" s="4"/>
      <c r="M25" s="30" t="s">
        <v>10</v>
      </c>
      <c r="N25" s="19">
        <f>O8</f>
        <v>131.054</v>
      </c>
      <c r="O25" s="22">
        <v>1</v>
      </c>
      <c r="P25" s="22">
        <v>0.7</v>
      </c>
      <c r="Q25" s="23">
        <v>0.1</v>
      </c>
      <c r="R25" s="4"/>
    </row>
    <row r="26" spans="1:22" ht="24" customHeight="1">
      <c r="A26" s="92"/>
      <c r="B26" s="93"/>
      <c r="C26" s="86" t="s">
        <v>28</v>
      </c>
      <c r="D26" s="12" t="s">
        <v>9</v>
      </c>
      <c r="E26" s="41">
        <f t="shared" si="9"/>
        <v>101.26900000000001</v>
      </c>
      <c r="F26" s="81">
        <f>SUM(E26:E27)</f>
        <v>232.32300000000001</v>
      </c>
      <c r="G26" s="41">
        <f t="shared" si="10"/>
        <v>70.888300000000001</v>
      </c>
      <c r="H26" s="81">
        <f>SUM(G26:G27)</f>
        <v>162.62610000000001</v>
      </c>
      <c r="I26" s="41">
        <f t="shared" si="8"/>
        <v>10.126900000000001</v>
      </c>
      <c r="J26" s="79">
        <f>SUM(I26:I27)</f>
        <v>23.232300000000002</v>
      </c>
      <c r="K26" s="4"/>
      <c r="L26" s="4"/>
      <c r="M26" s="30" t="s">
        <v>9</v>
      </c>
      <c r="N26" s="19">
        <f>N8</f>
        <v>101.26900000000001</v>
      </c>
      <c r="O26" s="20">
        <v>1</v>
      </c>
      <c r="P26" s="20">
        <v>0.7</v>
      </c>
      <c r="Q26" s="24">
        <v>0.1</v>
      </c>
      <c r="R26" s="4"/>
    </row>
    <row r="27" spans="1:22" ht="24" customHeight="1" thickBot="1">
      <c r="A27" s="92"/>
      <c r="B27" s="93"/>
      <c r="C27" s="98"/>
      <c r="D27" s="12" t="s">
        <v>10</v>
      </c>
      <c r="E27" s="41">
        <f t="shared" si="9"/>
        <v>131.054</v>
      </c>
      <c r="F27" s="82"/>
      <c r="G27" s="41">
        <f t="shared" si="10"/>
        <v>91.737799999999993</v>
      </c>
      <c r="H27" s="82"/>
      <c r="I27" s="41">
        <f t="shared" si="8"/>
        <v>13.105400000000001</v>
      </c>
      <c r="J27" s="83"/>
      <c r="K27" s="4"/>
      <c r="L27" s="4"/>
      <c r="M27" s="30" t="s">
        <v>10</v>
      </c>
      <c r="N27" s="19">
        <f>O8</f>
        <v>131.054</v>
      </c>
      <c r="O27" s="22">
        <v>1</v>
      </c>
      <c r="P27" s="22">
        <v>0.7</v>
      </c>
      <c r="Q27" s="23">
        <v>0.1</v>
      </c>
      <c r="R27" s="4"/>
    </row>
    <row r="28" spans="1:22" ht="24" customHeight="1">
      <c r="A28" s="92"/>
      <c r="B28" s="93"/>
      <c r="C28" s="84" t="s">
        <v>29</v>
      </c>
      <c r="D28" s="32" t="s">
        <v>9</v>
      </c>
      <c r="E28" s="35">
        <f t="shared" si="9"/>
        <v>55.697950000000006</v>
      </c>
      <c r="F28" s="73">
        <f>SUM(E28:E29)</f>
        <v>127.77765000000001</v>
      </c>
      <c r="G28" s="35">
        <f t="shared" si="10"/>
        <v>45.571050000000007</v>
      </c>
      <c r="H28" s="73">
        <f>SUM(G28:G29)</f>
        <v>104.54535000000001</v>
      </c>
      <c r="I28" s="35">
        <f t="shared" si="8"/>
        <v>10.126900000000001</v>
      </c>
      <c r="J28" s="75">
        <f>SUM(I28:I29)</f>
        <v>23.232300000000002</v>
      </c>
      <c r="K28" s="4"/>
      <c r="L28" s="4"/>
      <c r="M28" s="30" t="s">
        <v>9</v>
      </c>
      <c r="N28" s="19">
        <f>N8</f>
        <v>101.26900000000001</v>
      </c>
      <c r="O28" s="24">
        <v>0.55000000000000004</v>
      </c>
      <c r="P28" s="25">
        <v>0.45</v>
      </c>
      <c r="Q28" s="21">
        <v>0.1</v>
      </c>
      <c r="R28" s="4"/>
    </row>
    <row r="29" spans="1:22" ht="24" customHeight="1" thickBot="1">
      <c r="A29" s="94"/>
      <c r="B29" s="95"/>
      <c r="C29" s="96"/>
      <c r="D29" s="33" t="s">
        <v>10</v>
      </c>
      <c r="E29" s="35">
        <f t="shared" si="9"/>
        <v>72.079700000000003</v>
      </c>
      <c r="F29" s="74"/>
      <c r="G29" s="35">
        <f t="shared" si="10"/>
        <v>58.974299999999999</v>
      </c>
      <c r="H29" s="74"/>
      <c r="I29" s="35">
        <f t="shared" si="8"/>
        <v>13.105400000000001</v>
      </c>
      <c r="J29" s="97"/>
      <c r="K29" s="4"/>
      <c r="L29" s="4"/>
      <c r="M29" s="30" t="s">
        <v>10</v>
      </c>
      <c r="N29" s="19">
        <f>O8</f>
        <v>131.054</v>
      </c>
      <c r="O29" s="26">
        <v>0.55000000000000004</v>
      </c>
      <c r="P29" s="27">
        <v>0.45</v>
      </c>
      <c r="Q29" s="23">
        <v>0.1</v>
      </c>
      <c r="R29" s="4"/>
    </row>
    <row r="30" spans="1:22" ht="24" customHeight="1">
      <c r="A30" s="101" t="s">
        <v>14</v>
      </c>
      <c r="B30" s="102"/>
      <c r="C30" s="107" t="s">
        <v>27</v>
      </c>
      <c r="D30" s="11" t="s">
        <v>9</v>
      </c>
      <c r="E30" s="40">
        <f>N30*O30</f>
        <v>101.26900000000001</v>
      </c>
      <c r="F30" s="157">
        <f>SUM(E30:E31)</f>
        <v>232.32300000000001</v>
      </c>
      <c r="G30" s="40">
        <f>N30*P30</f>
        <v>70.888300000000001</v>
      </c>
      <c r="H30" s="157">
        <f>SUM(G30:G31)</f>
        <v>162.62610000000001</v>
      </c>
      <c r="I30" s="40">
        <f t="shared" si="8"/>
        <v>10.126900000000001</v>
      </c>
      <c r="J30" s="158">
        <f>SUM(I30:I31)</f>
        <v>23.232300000000002</v>
      </c>
      <c r="K30" s="4"/>
      <c r="L30" s="4"/>
      <c r="M30" s="30" t="s">
        <v>9</v>
      </c>
      <c r="N30" s="19">
        <f>N9</f>
        <v>101.26900000000001</v>
      </c>
      <c r="O30" s="20">
        <v>1</v>
      </c>
      <c r="P30" s="20">
        <v>0.7</v>
      </c>
      <c r="Q30" s="21">
        <v>0.1</v>
      </c>
    </row>
    <row r="31" spans="1:22" ht="24" customHeight="1" thickBot="1">
      <c r="A31" s="103"/>
      <c r="B31" s="104"/>
      <c r="C31" s="98"/>
      <c r="D31" s="12" t="s">
        <v>10</v>
      </c>
      <c r="E31" s="41">
        <f t="shared" ref="E31:E35" si="11">N31*O31</f>
        <v>131.054</v>
      </c>
      <c r="F31" s="82"/>
      <c r="G31" s="41">
        <f t="shared" ref="G31:G35" si="12">N31*P31</f>
        <v>91.737799999999993</v>
      </c>
      <c r="H31" s="82"/>
      <c r="I31" s="41">
        <f t="shared" si="8"/>
        <v>13.105400000000001</v>
      </c>
      <c r="J31" s="83"/>
      <c r="K31" s="4"/>
      <c r="L31" s="4"/>
      <c r="M31" s="30" t="s">
        <v>10</v>
      </c>
      <c r="N31" s="19">
        <f>O9</f>
        <v>131.054</v>
      </c>
      <c r="O31" s="22">
        <v>1</v>
      </c>
      <c r="P31" s="22">
        <v>0.7</v>
      </c>
      <c r="Q31" s="23">
        <v>0.1</v>
      </c>
    </row>
    <row r="32" spans="1:22" ht="24" customHeight="1">
      <c r="A32" s="103"/>
      <c r="B32" s="104"/>
      <c r="C32" s="84" t="s">
        <v>28</v>
      </c>
      <c r="D32" s="32" t="s">
        <v>9</v>
      </c>
      <c r="E32" s="35">
        <f t="shared" si="11"/>
        <v>101.26900000000001</v>
      </c>
      <c r="F32" s="73">
        <f>SUM(E32:E33)</f>
        <v>232.32300000000001</v>
      </c>
      <c r="G32" s="35">
        <f t="shared" si="12"/>
        <v>70.888300000000001</v>
      </c>
      <c r="H32" s="73">
        <f>SUM(G32:G33)</f>
        <v>162.62610000000001</v>
      </c>
      <c r="I32" s="35">
        <f t="shared" si="8"/>
        <v>10.126900000000001</v>
      </c>
      <c r="J32" s="75">
        <f>SUM(I32:I33)</f>
        <v>23.232300000000002</v>
      </c>
      <c r="K32" s="4"/>
      <c r="L32" s="4"/>
      <c r="M32" s="30" t="s">
        <v>9</v>
      </c>
      <c r="N32" s="19">
        <f>N9</f>
        <v>101.26900000000001</v>
      </c>
      <c r="O32" s="20">
        <v>1</v>
      </c>
      <c r="P32" s="20">
        <v>0.7</v>
      </c>
      <c r="Q32" s="24">
        <v>0.1</v>
      </c>
    </row>
    <row r="33" spans="1:18" ht="24" customHeight="1" thickBot="1">
      <c r="A33" s="103"/>
      <c r="B33" s="104"/>
      <c r="C33" s="85"/>
      <c r="D33" s="32" t="s">
        <v>10</v>
      </c>
      <c r="E33" s="35">
        <f t="shared" si="11"/>
        <v>131.054</v>
      </c>
      <c r="F33" s="74"/>
      <c r="G33" s="35">
        <f t="shared" si="12"/>
        <v>91.737799999999993</v>
      </c>
      <c r="H33" s="74"/>
      <c r="I33" s="35">
        <f t="shared" si="8"/>
        <v>13.105400000000001</v>
      </c>
      <c r="J33" s="97"/>
      <c r="K33" s="4"/>
      <c r="L33" s="4"/>
      <c r="M33" s="30" t="s">
        <v>10</v>
      </c>
      <c r="N33" s="19">
        <f>O9</f>
        <v>131.054</v>
      </c>
      <c r="O33" s="22">
        <v>1</v>
      </c>
      <c r="P33" s="22">
        <v>0.7</v>
      </c>
      <c r="Q33" s="23">
        <v>0.1</v>
      </c>
    </row>
    <row r="34" spans="1:18" ht="24" customHeight="1">
      <c r="A34" s="103"/>
      <c r="B34" s="104"/>
      <c r="C34" s="86" t="s">
        <v>29</v>
      </c>
      <c r="D34" s="12" t="s">
        <v>9</v>
      </c>
      <c r="E34" s="41">
        <f t="shared" si="11"/>
        <v>55.697950000000006</v>
      </c>
      <c r="F34" s="81">
        <f>SUM(E34:E35)</f>
        <v>127.77765000000001</v>
      </c>
      <c r="G34" s="41">
        <f t="shared" si="12"/>
        <v>45.571050000000007</v>
      </c>
      <c r="H34" s="81">
        <f>SUM(G34:G35)</f>
        <v>104.54535000000001</v>
      </c>
      <c r="I34" s="41">
        <f t="shared" si="8"/>
        <v>10.126900000000001</v>
      </c>
      <c r="J34" s="79">
        <f>SUM(I34:I35)</f>
        <v>23.232300000000002</v>
      </c>
      <c r="K34" s="4"/>
      <c r="L34" s="4"/>
      <c r="M34" s="30" t="s">
        <v>9</v>
      </c>
      <c r="N34" s="19">
        <f>N9</f>
        <v>101.26900000000001</v>
      </c>
      <c r="O34" s="24">
        <v>0.55000000000000004</v>
      </c>
      <c r="P34" s="25">
        <v>0.45</v>
      </c>
      <c r="Q34" s="21">
        <v>0.1</v>
      </c>
    </row>
    <row r="35" spans="1:18" ht="24" customHeight="1" thickBot="1">
      <c r="A35" s="105"/>
      <c r="B35" s="106"/>
      <c r="C35" s="87"/>
      <c r="D35" s="13" t="s">
        <v>10</v>
      </c>
      <c r="E35" s="41">
        <f t="shared" si="11"/>
        <v>72.079700000000003</v>
      </c>
      <c r="F35" s="82"/>
      <c r="G35" s="41">
        <f t="shared" si="12"/>
        <v>58.974299999999999</v>
      </c>
      <c r="H35" s="82"/>
      <c r="I35" s="41">
        <f t="shared" si="8"/>
        <v>13.105400000000001</v>
      </c>
      <c r="J35" s="83"/>
      <c r="K35" s="4"/>
      <c r="L35" s="4"/>
      <c r="M35" s="30" t="s">
        <v>10</v>
      </c>
      <c r="N35" s="19">
        <f>O9</f>
        <v>131.054</v>
      </c>
      <c r="O35" s="26">
        <v>0.55000000000000004</v>
      </c>
      <c r="P35" s="27">
        <v>0.45</v>
      </c>
      <c r="Q35" s="23">
        <v>0.1</v>
      </c>
    </row>
    <row r="36" spans="1:18" ht="24" customHeight="1">
      <c r="A36" s="90" t="s">
        <v>31</v>
      </c>
      <c r="B36" s="91"/>
      <c r="C36" s="99" t="s">
        <v>27</v>
      </c>
      <c r="D36" s="31" t="s">
        <v>9</v>
      </c>
      <c r="E36" s="34">
        <f>N36*O36</f>
        <v>101.26900000000001</v>
      </c>
      <c r="F36" s="100">
        <f>SUM(E36:E37)</f>
        <v>232.32300000000001</v>
      </c>
      <c r="G36" s="34">
        <f>N36*P36</f>
        <v>101.26900000000001</v>
      </c>
      <c r="H36" s="100">
        <f>SUM(G36:G37)</f>
        <v>232.32300000000001</v>
      </c>
      <c r="I36" s="34">
        <f t="shared" si="8"/>
        <v>30.380700000000001</v>
      </c>
      <c r="J36" s="100">
        <f>SUM(I36:I37)</f>
        <v>69.696899999999999</v>
      </c>
      <c r="K36" s="45">
        <f t="shared" ref="K36:K41" si="13">N36*R36</f>
        <v>20.253800000000002</v>
      </c>
      <c r="L36" s="77">
        <f>SUM(K36:K37)</f>
        <v>46.464600000000004</v>
      </c>
      <c r="M36" s="30" t="s">
        <v>9</v>
      </c>
      <c r="N36" s="19">
        <f>N7</f>
        <v>101.26900000000001</v>
      </c>
      <c r="O36" s="20">
        <v>1</v>
      </c>
      <c r="P36" s="20">
        <v>1</v>
      </c>
      <c r="Q36" s="24">
        <v>0.3</v>
      </c>
      <c r="R36" s="24">
        <v>0.2</v>
      </c>
    </row>
    <row r="37" spans="1:18" ht="24" customHeight="1" thickBot="1">
      <c r="A37" s="92"/>
      <c r="B37" s="93"/>
      <c r="C37" s="85"/>
      <c r="D37" s="32" t="s">
        <v>10</v>
      </c>
      <c r="E37" s="35">
        <f t="shared" ref="E37:E59" si="14">N37*O37</f>
        <v>131.054</v>
      </c>
      <c r="F37" s="74"/>
      <c r="G37" s="35">
        <f t="shared" ref="G37:G59" si="15">N37*P37</f>
        <v>131.054</v>
      </c>
      <c r="H37" s="74"/>
      <c r="I37" s="35">
        <f t="shared" si="8"/>
        <v>39.316200000000002</v>
      </c>
      <c r="J37" s="74"/>
      <c r="K37" s="35">
        <f t="shared" si="13"/>
        <v>26.210800000000003</v>
      </c>
      <c r="L37" s="78"/>
      <c r="M37" s="30" t="s">
        <v>10</v>
      </c>
      <c r="N37" s="19">
        <f>O7</f>
        <v>131.054</v>
      </c>
      <c r="O37" s="22">
        <v>1</v>
      </c>
      <c r="P37" s="22">
        <v>1</v>
      </c>
      <c r="Q37" s="26">
        <v>0.3</v>
      </c>
      <c r="R37" s="26">
        <v>0.2</v>
      </c>
    </row>
    <row r="38" spans="1:18" ht="24" customHeight="1">
      <c r="A38" s="92"/>
      <c r="B38" s="93"/>
      <c r="C38" s="86" t="s">
        <v>28</v>
      </c>
      <c r="D38" s="12" t="s">
        <v>9</v>
      </c>
      <c r="E38" s="41">
        <f t="shared" si="14"/>
        <v>101.26900000000001</v>
      </c>
      <c r="F38" s="81">
        <f>SUM(E38:E39)</f>
        <v>232.32300000000001</v>
      </c>
      <c r="G38" s="41">
        <f t="shared" si="15"/>
        <v>101.26900000000001</v>
      </c>
      <c r="H38" s="81">
        <f>SUM(G38:G39)</f>
        <v>232.32300000000001</v>
      </c>
      <c r="I38" s="41">
        <f t="shared" si="8"/>
        <v>30.380700000000001</v>
      </c>
      <c r="J38" s="81">
        <f>SUM(I38:I39)</f>
        <v>69.696899999999999</v>
      </c>
      <c r="K38" s="41">
        <f t="shared" si="13"/>
        <v>20.253800000000002</v>
      </c>
      <c r="L38" s="79">
        <f>SUM(K38:K39)</f>
        <v>46.464600000000004</v>
      </c>
      <c r="M38" s="30" t="s">
        <v>9</v>
      </c>
      <c r="N38" s="19">
        <f>N7</f>
        <v>101.26900000000001</v>
      </c>
      <c r="O38" s="20">
        <v>1</v>
      </c>
      <c r="P38" s="20">
        <v>1</v>
      </c>
      <c r="Q38" s="24">
        <v>0.3</v>
      </c>
      <c r="R38" s="24">
        <v>0.2</v>
      </c>
    </row>
    <row r="39" spans="1:18" ht="24" customHeight="1" thickBot="1">
      <c r="A39" s="92"/>
      <c r="B39" s="93"/>
      <c r="C39" s="98"/>
      <c r="D39" s="12" t="s">
        <v>10</v>
      </c>
      <c r="E39" s="41">
        <f t="shared" si="14"/>
        <v>131.054</v>
      </c>
      <c r="F39" s="82"/>
      <c r="G39" s="41">
        <f t="shared" si="15"/>
        <v>131.054</v>
      </c>
      <c r="H39" s="82"/>
      <c r="I39" s="41">
        <f t="shared" si="8"/>
        <v>39.316200000000002</v>
      </c>
      <c r="J39" s="82"/>
      <c r="K39" s="41">
        <f t="shared" si="13"/>
        <v>26.210800000000003</v>
      </c>
      <c r="L39" s="80"/>
      <c r="M39" s="30" t="s">
        <v>10</v>
      </c>
      <c r="N39" s="19">
        <f>O7</f>
        <v>131.054</v>
      </c>
      <c r="O39" s="22">
        <v>1</v>
      </c>
      <c r="P39" s="22">
        <v>1</v>
      </c>
      <c r="Q39" s="26">
        <v>0.3</v>
      </c>
      <c r="R39" s="26">
        <v>0.2</v>
      </c>
    </row>
    <row r="40" spans="1:18" ht="24" customHeight="1">
      <c r="A40" s="92"/>
      <c r="B40" s="93"/>
      <c r="C40" s="84" t="s">
        <v>29</v>
      </c>
      <c r="D40" s="32" t="s">
        <v>9</v>
      </c>
      <c r="E40" s="35">
        <f t="shared" si="14"/>
        <v>60.761400000000002</v>
      </c>
      <c r="F40" s="73">
        <f>SUM(E40:E41)</f>
        <v>139.3938</v>
      </c>
      <c r="G40" s="35">
        <f t="shared" si="15"/>
        <v>50.634500000000003</v>
      </c>
      <c r="H40" s="73">
        <f>SUM(G40:G41)</f>
        <v>116.1615</v>
      </c>
      <c r="I40" s="35">
        <f t="shared" si="8"/>
        <v>30.380700000000001</v>
      </c>
      <c r="J40" s="73">
        <f>SUM(I40:I41)</f>
        <v>69.696899999999999</v>
      </c>
      <c r="K40" s="35">
        <f t="shared" si="13"/>
        <v>20.253800000000002</v>
      </c>
      <c r="L40" s="75">
        <f>SUM(K40:K41)</f>
        <v>46.464600000000004</v>
      </c>
      <c r="M40" s="30" t="s">
        <v>9</v>
      </c>
      <c r="N40" s="19">
        <f>N7</f>
        <v>101.26900000000001</v>
      </c>
      <c r="O40" s="20">
        <v>0.6</v>
      </c>
      <c r="P40" s="20">
        <v>0.5</v>
      </c>
      <c r="Q40" s="25">
        <v>0.3</v>
      </c>
      <c r="R40" s="25">
        <v>0.2</v>
      </c>
    </row>
    <row r="41" spans="1:18" ht="24" customHeight="1" thickBot="1">
      <c r="A41" s="94"/>
      <c r="B41" s="95"/>
      <c r="C41" s="96"/>
      <c r="D41" s="33" t="s">
        <v>10</v>
      </c>
      <c r="E41" s="35">
        <f t="shared" si="14"/>
        <v>78.632400000000004</v>
      </c>
      <c r="F41" s="74"/>
      <c r="G41" s="35">
        <f t="shared" si="15"/>
        <v>65.527000000000001</v>
      </c>
      <c r="H41" s="74"/>
      <c r="I41" s="35">
        <f t="shared" si="8"/>
        <v>39.316200000000002</v>
      </c>
      <c r="J41" s="74"/>
      <c r="K41" s="39">
        <f t="shared" si="13"/>
        <v>26.210800000000003</v>
      </c>
      <c r="L41" s="76"/>
      <c r="M41" s="30" t="s">
        <v>10</v>
      </c>
      <c r="N41" s="19">
        <f>O7</f>
        <v>131.054</v>
      </c>
      <c r="O41" s="22">
        <v>0.6</v>
      </c>
      <c r="P41" s="22">
        <v>0.5</v>
      </c>
      <c r="Q41" s="27">
        <v>0.3</v>
      </c>
      <c r="R41" s="27">
        <v>0.2</v>
      </c>
    </row>
    <row r="42" spans="1:18" ht="24" customHeight="1">
      <c r="A42" s="101" t="s">
        <v>15</v>
      </c>
      <c r="B42" s="102"/>
      <c r="C42" s="107" t="s">
        <v>27</v>
      </c>
      <c r="D42" s="11" t="s">
        <v>9</v>
      </c>
      <c r="E42" s="41">
        <f t="shared" si="14"/>
        <v>28.593600000000002</v>
      </c>
      <c r="F42" s="81">
        <f>SUM(E42:E43)</f>
        <v>36.933400000000006</v>
      </c>
      <c r="G42" s="41">
        <f t="shared" si="15"/>
        <v>28.593600000000002</v>
      </c>
      <c r="H42" s="81">
        <f>SUM(G42:G43)</f>
        <v>36.933400000000006</v>
      </c>
      <c r="I42" s="41">
        <f t="shared" si="8"/>
        <v>8.5780799999999999</v>
      </c>
      <c r="J42" s="79">
        <f>SUM(I42:I43)</f>
        <v>11.080019999999999</v>
      </c>
      <c r="K42" s="4"/>
      <c r="L42" s="4"/>
      <c r="M42" s="30" t="s">
        <v>9</v>
      </c>
      <c r="N42" s="19">
        <f>N10</f>
        <v>28.593600000000002</v>
      </c>
      <c r="O42" s="20">
        <v>1</v>
      </c>
      <c r="P42" s="20">
        <v>1</v>
      </c>
      <c r="Q42" s="24">
        <v>0.3</v>
      </c>
      <c r="R42" s="4"/>
    </row>
    <row r="43" spans="1:18" ht="24" customHeight="1" thickBot="1">
      <c r="A43" s="103"/>
      <c r="B43" s="104"/>
      <c r="C43" s="98"/>
      <c r="D43" s="12" t="s">
        <v>10</v>
      </c>
      <c r="E43" s="41">
        <f t="shared" si="14"/>
        <v>8.3398000000000003</v>
      </c>
      <c r="F43" s="82"/>
      <c r="G43" s="41">
        <f t="shared" si="15"/>
        <v>8.3398000000000003</v>
      </c>
      <c r="H43" s="82"/>
      <c r="I43" s="41">
        <f t="shared" si="8"/>
        <v>2.5019399999999998</v>
      </c>
      <c r="J43" s="83"/>
      <c r="K43" s="4"/>
      <c r="L43" s="4"/>
      <c r="M43" s="30" t="s">
        <v>10</v>
      </c>
      <c r="N43" s="19">
        <f>O10</f>
        <v>8.3398000000000003</v>
      </c>
      <c r="O43" s="22">
        <v>1</v>
      </c>
      <c r="P43" s="22">
        <v>1</v>
      </c>
      <c r="Q43" s="26">
        <v>0.3</v>
      </c>
      <c r="R43" s="4"/>
    </row>
    <row r="44" spans="1:18" ht="24" customHeight="1">
      <c r="A44" s="103"/>
      <c r="B44" s="104"/>
      <c r="C44" s="84" t="s">
        <v>28</v>
      </c>
      <c r="D44" s="32" t="s">
        <v>9</v>
      </c>
      <c r="E44" s="35">
        <f t="shared" si="14"/>
        <v>28.593600000000002</v>
      </c>
      <c r="F44" s="73">
        <f>SUM(E44:E45)</f>
        <v>36.933400000000006</v>
      </c>
      <c r="G44" s="35">
        <f t="shared" si="15"/>
        <v>28.593600000000002</v>
      </c>
      <c r="H44" s="73">
        <f>SUM(G44:G45)</f>
        <v>36.933400000000006</v>
      </c>
      <c r="I44" s="35">
        <f t="shared" si="8"/>
        <v>8.5780799999999999</v>
      </c>
      <c r="J44" s="75">
        <f>SUM(I44:I45)</f>
        <v>11.080019999999999</v>
      </c>
      <c r="K44" s="4"/>
      <c r="L44" s="4"/>
      <c r="M44" s="30" t="s">
        <v>9</v>
      </c>
      <c r="N44" s="19">
        <f>N11</f>
        <v>28.593600000000002</v>
      </c>
      <c r="O44" s="20">
        <v>1</v>
      </c>
      <c r="P44" s="20">
        <v>1</v>
      </c>
      <c r="Q44" s="24">
        <v>0.3</v>
      </c>
      <c r="R44" s="4"/>
    </row>
    <row r="45" spans="1:18" ht="24" customHeight="1" thickBot="1">
      <c r="A45" s="103"/>
      <c r="B45" s="104"/>
      <c r="C45" s="85"/>
      <c r="D45" s="32" t="s">
        <v>10</v>
      </c>
      <c r="E45" s="35">
        <f t="shared" si="14"/>
        <v>8.3398000000000003</v>
      </c>
      <c r="F45" s="74"/>
      <c r="G45" s="35">
        <f t="shared" si="15"/>
        <v>8.3398000000000003</v>
      </c>
      <c r="H45" s="74"/>
      <c r="I45" s="35">
        <f t="shared" si="8"/>
        <v>2.5019399999999998</v>
      </c>
      <c r="J45" s="97"/>
      <c r="K45" s="4"/>
      <c r="L45" s="4"/>
      <c r="M45" s="30" t="s">
        <v>10</v>
      </c>
      <c r="N45" s="19">
        <f>O11</f>
        <v>8.3398000000000003</v>
      </c>
      <c r="O45" s="22">
        <v>1</v>
      </c>
      <c r="P45" s="22">
        <v>1</v>
      </c>
      <c r="Q45" s="26">
        <v>0.3</v>
      </c>
      <c r="R45" s="4"/>
    </row>
    <row r="46" spans="1:18" ht="24" customHeight="1">
      <c r="A46" s="103"/>
      <c r="B46" s="104"/>
      <c r="C46" s="86" t="s">
        <v>29</v>
      </c>
      <c r="D46" s="12" t="s">
        <v>9</v>
      </c>
      <c r="E46" s="41">
        <f t="shared" si="14"/>
        <v>17.15616</v>
      </c>
      <c r="F46" s="81">
        <f>SUM(E46:E47)</f>
        <v>22.160039999999999</v>
      </c>
      <c r="G46" s="41">
        <f t="shared" si="15"/>
        <v>14.296800000000001</v>
      </c>
      <c r="H46" s="81">
        <f>SUM(G46:G47)</f>
        <v>18.466700000000003</v>
      </c>
      <c r="I46" s="41">
        <f t="shared" si="8"/>
        <v>8.5780799999999999</v>
      </c>
      <c r="J46" s="79">
        <f>SUM(I46:I47)</f>
        <v>11.080019999999999</v>
      </c>
      <c r="K46" s="4"/>
      <c r="L46" s="4"/>
      <c r="M46" s="30" t="s">
        <v>9</v>
      </c>
      <c r="N46" s="19">
        <f>N10</f>
        <v>28.593600000000002</v>
      </c>
      <c r="O46" s="20">
        <v>0.6</v>
      </c>
      <c r="P46" s="20">
        <v>0.5</v>
      </c>
      <c r="Q46" s="25">
        <v>0.3</v>
      </c>
      <c r="R46" s="4"/>
    </row>
    <row r="47" spans="1:18" ht="24" customHeight="1" thickBot="1">
      <c r="A47" s="103"/>
      <c r="B47" s="104"/>
      <c r="C47" s="87"/>
      <c r="D47" s="13" t="s">
        <v>10</v>
      </c>
      <c r="E47" s="43">
        <f t="shared" si="14"/>
        <v>5.0038799999999997</v>
      </c>
      <c r="F47" s="88"/>
      <c r="G47" s="43">
        <f t="shared" si="15"/>
        <v>4.1699000000000002</v>
      </c>
      <c r="H47" s="88"/>
      <c r="I47" s="43">
        <f t="shared" si="8"/>
        <v>2.5019399999999998</v>
      </c>
      <c r="J47" s="89"/>
      <c r="K47" s="4"/>
      <c r="L47" s="4"/>
      <c r="M47" s="30" t="s">
        <v>10</v>
      </c>
      <c r="N47" s="19">
        <f>O10</f>
        <v>8.3398000000000003</v>
      </c>
      <c r="O47" s="22">
        <v>0.6</v>
      </c>
      <c r="P47" s="22">
        <v>0.5</v>
      </c>
      <c r="Q47" s="27">
        <v>0.3</v>
      </c>
      <c r="R47" s="4"/>
    </row>
    <row r="48" spans="1:18" ht="24" customHeight="1">
      <c r="A48" s="90" t="s">
        <v>16</v>
      </c>
      <c r="B48" s="91"/>
      <c r="C48" s="99" t="s">
        <v>27</v>
      </c>
      <c r="D48" s="31" t="s">
        <v>9</v>
      </c>
      <c r="E48" s="35">
        <f t="shared" si="14"/>
        <v>28.593600000000002</v>
      </c>
      <c r="F48" s="73">
        <f>SUM(E48:E49)</f>
        <v>36.933400000000006</v>
      </c>
      <c r="G48" s="35">
        <f t="shared" si="15"/>
        <v>28.593600000000002</v>
      </c>
      <c r="H48" s="73">
        <f>SUM(G48:G49)</f>
        <v>36.933400000000006</v>
      </c>
      <c r="I48" s="35">
        <f t="shared" si="8"/>
        <v>8.5780799999999999</v>
      </c>
      <c r="J48" s="75">
        <f>SUM(I48:I49)</f>
        <v>11.080019999999999</v>
      </c>
      <c r="K48" s="4"/>
      <c r="L48" s="4"/>
      <c r="M48" s="30" t="s">
        <v>9</v>
      </c>
      <c r="N48" s="19">
        <f>N11</f>
        <v>28.593600000000002</v>
      </c>
      <c r="O48" s="20">
        <v>1</v>
      </c>
      <c r="P48" s="20">
        <v>1</v>
      </c>
      <c r="Q48" s="24">
        <v>0.3</v>
      </c>
      <c r="R48" s="4"/>
    </row>
    <row r="49" spans="1:18" ht="24" customHeight="1" thickBot="1">
      <c r="A49" s="92"/>
      <c r="B49" s="93"/>
      <c r="C49" s="85"/>
      <c r="D49" s="32" t="s">
        <v>10</v>
      </c>
      <c r="E49" s="35">
        <f t="shared" si="14"/>
        <v>8.3398000000000003</v>
      </c>
      <c r="F49" s="74"/>
      <c r="G49" s="35">
        <f t="shared" si="15"/>
        <v>8.3398000000000003</v>
      </c>
      <c r="H49" s="74"/>
      <c r="I49" s="35">
        <f t="shared" si="8"/>
        <v>2.5019399999999998</v>
      </c>
      <c r="J49" s="97"/>
      <c r="K49" s="4"/>
      <c r="L49" s="4"/>
      <c r="M49" s="30" t="s">
        <v>10</v>
      </c>
      <c r="N49" s="19">
        <f>O11</f>
        <v>8.3398000000000003</v>
      </c>
      <c r="O49" s="22">
        <v>1</v>
      </c>
      <c r="P49" s="22">
        <v>1</v>
      </c>
      <c r="Q49" s="26">
        <v>0.3</v>
      </c>
      <c r="R49" s="4"/>
    </row>
    <row r="50" spans="1:18" ht="24" customHeight="1">
      <c r="A50" s="92"/>
      <c r="B50" s="93"/>
      <c r="C50" s="86" t="s">
        <v>28</v>
      </c>
      <c r="D50" s="12" t="s">
        <v>9</v>
      </c>
      <c r="E50" s="41">
        <f t="shared" si="14"/>
        <v>28.593600000000002</v>
      </c>
      <c r="F50" s="81">
        <f>SUM(E50:E51)</f>
        <v>36.933400000000006</v>
      </c>
      <c r="G50" s="41">
        <f t="shared" si="15"/>
        <v>28.593600000000002</v>
      </c>
      <c r="H50" s="81">
        <f>SUM(G50:G51)</f>
        <v>36.933400000000006</v>
      </c>
      <c r="I50" s="41">
        <f t="shared" si="8"/>
        <v>8.5780799999999999</v>
      </c>
      <c r="J50" s="79">
        <f>SUM(I50:I51)</f>
        <v>11.080019999999999</v>
      </c>
      <c r="K50" s="4"/>
      <c r="L50" s="4"/>
      <c r="M50" s="30" t="s">
        <v>9</v>
      </c>
      <c r="N50" s="19">
        <f>N11</f>
        <v>28.593600000000002</v>
      </c>
      <c r="O50" s="20">
        <v>1</v>
      </c>
      <c r="P50" s="20">
        <v>1</v>
      </c>
      <c r="Q50" s="24">
        <v>0.3</v>
      </c>
      <c r="R50" s="4"/>
    </row>
    <row r="51" spans="1:18" ht="24" customHeight="1" thickBot="1">
      <c r="A51" s="92"/>
      <c r="B51" s="93"/>
      <c r="C51" s="98"/>
      <c r="D51" s="12" t="s">
        <v>10</v>
      </c>
      <c r="E51" s="41">
        <f t="shared" si="14"/>
        <v>8.3398000000000003</v>
      </c>
      <c r="F51" s="82"/>
      <c r="G51" s="41">
        <f t="shared" si="15"/>
        <v>8.3398000000000003</v>
      </c>
      <c r="H51" s="82"/>
      <c r="I51" s="41">
        <f t="shared" si="8"/>
        <v>2.5019399999999998</v>
      </c>
      <c r="J51" s="83"/>
      <c r="K51" s="4"/>
      <c r="L51" s="4"/>
      <c r="M51" s="30" t="s">
        <v>10</v>
      </c>
      <c r="N51" s="19">
        <f>O11</f>
        <v>8.3398000000000003</v>
      </c>
      <c r="O51" s="22">
        <v>1</v>
      </c>
      <c r="P51" s="22">
        <v>1</v>
      </c>
      <c r="Q51" s="26">
        <v>0.3</v>
      </c>
      <c r="R51" s="4"/>
    </row>
    <row r="52" spans="1:18" ht="24" customHeight="1">
      <c r="A52" s="92"/>
      <c r="B52" s="93"/>
      <c r="C52" s="84" t="s">
        <v>29</v>
      </c>
      <c r="D52" s="32" t="s">
        <v>9</v>
      </c>
      <c r="E52" s="35">
        <f t="shared" si="14"/>
        <v>17.15616</v>
      </c>
      <c r="F52" s="73">
        <f>SUM(E52:E53)</f>
        <v>22.160039999999999</v>
      </c>
      <c r="G52" s="35">
        <f t="shared" si="15"/>
        <v>14.296800000000001</v>
      </c>
      <c r="H52" s="73">
        <f>SUM(G52:G53)</f>
        <v>18.466700000000003</v>
      </c>
      <c r="I52" s="35">
        <f t="shared" si="8"/>
        <v>8.5780799999999999</v>
      </c>
      <c r="J52" s="75">
        <f>SUM(I52:I53)</f>
        <v>11.080019999999999</v>
      </c>
      <c r="K52" s="4"/>
      <c r="L52" s="4"/>
      <c r="M52" s="30" t="s">
        <v>9</v>
      </c>
      <c r="N52" s="19">
        <f>N11</f>
        <v>28.593600000000002</v>
      </c>
      <c r="O52" s="20">
        <v>0.6</v>
      </c>
      <c r="P52" s="20">
        <v>0.5</v>
      </c>
      <c r="Q52" s="25">
        <v>0.3</v>
      </c>
      <c r="R52" s="4"/>
    </row>
    <row r="53" spans="1:18" ht="24" customHeight="1" thickBot="1">
      <c r="A53" s="94"/>
      <c r="B53" s="95"/>
      <c r="C53" s="96"/>
      <c r="D53" s="33" t="s">
        <v>10</v>
      </c>
      <c r="E53" s="39">
        <f t="shared" si="14"/>
        <v>5.0038799999999997</v>
      </c>
      <c r="F53" s="155"/>
      <c r="G53" s="39">
        <f t="shared" si="15"/>
        <v>4.1699000000000002</v>
      </c>
      <c r="H53" s="155"/>
      <c r="I53" s="39">
        <f t="shared" si="8"/>
        <v>2.5019399999999998</v>
      </c>
      <c r="J53" s="156"/>
      <c r="K53" s="4"/>
      <c r="L53" s="4"/>
      <c r="M53" s="30" t="s">
        <v>10</v>
      </c>
      <c r="N53" s="19">
        <f>O11</f>
        <v>8.3398000000000003</v>
      </c>
      <c r="O53" s="22">
        <v>0.6</v>
      </c>
      <c r="P53" s="22">
        <v>0.5</v>
      </c>
      <c r="Q53" s="27">
        <v>0.3</v>
      </c>
      <c r="R53" s="4"/>
    </row>
    <row r="54" spans="1:18" ht="24" customHeight="1">
      <c r="A54" s="101" t="s">
        <v>32</v>
      </c>
      <c r="B54" s="102"/>
      <c r="C54" s="86" t="s">
        <v>27</v>
      </c>
      <c r="D54" s="12" t="s">
        <v>9</v>
      </c>
      <c r="E54" s="41">
        <f t="shared" si="14"/>
        <v>28.593600000000002</v>
      </c>
      <c r="F54" s="81">
        <f>SUM(E54:E55)</f>
        <v>36.933400000000006</v>
      </c>
      <c r="G54" s="41">
        <f t="shared" si="15"/>
        <v>28.593600000000002</v>
      </c>
      <c r="H54" s="81">
        <f>SUM(G54:G55)</f>
        <v>36.933400000000006</v>
      </c>
      <c r="I54" s="41">
        <f t="shared" si="8"/>
        <v>8.5780799999999999</v>
      </c>
      <c r="J54" s="79">
        <f>SUM(I54:I55)</f>
        <v>11.080019999999999</v>
      </c>
      <c r="K54" s="4"/>
      <c r="L54" s="4"/>
      <c r="M54" s="30" t="s">
        <v>9</v>
      </c>
      <c r="N54" s="19">
        <f>N12</f>
        <v>28.593600000000002</v>
      </c>
      <c r="O54" s="20">
        <v>1</v>
      </c>
      <c r="P54" s="20">
        <v>1</v>
      </c>
      <c r="Q54" s="24">
        <v>0.3</v>
      </c>
      <c r="R54" s="4"/>
    </row>
    <row r="55" spans="1:18" ht="24" customHeight="1" thickBot="1">
      <c r="A55" s="103"/>
      <c r="B55" s="104"/>
      <c r="C55" s="98"/>
      <c r="D55" s="12" t="s">
        <v>10</v>
      </c>
      <c r="E55" s="41">
        <f t="shared" si="14"/>
        <v>8.3398000000000003</v>
      </c>
      <c r="F55" s="82"/>
      <c r="G55" s="41">
        <f t="shared" si="15"/>
        <v>8.3398000000000003</v>
      </c>
      <c r="H55" s="82"/>
      <c r="I55" s="41">
        <f t="shared" si="8"/>
        <v>2.5019399999999998</v>
      </c>
      <c r="J55" s="83"/>
      <c r="K55" s="4"/>
      <c r="L55" s="4"/>
      <c r="M55" s="30" t="s">
        <v>10</v>
      </c>
      <c r="N55" s="19">
        <f>O12</f>
        <v>8.3398000000000003</v>
      </c>
      <c r="O55" s="22">
        <v>1</v>
      </c>
      <c r="P55" s="22">
        <v>1</v>
      </c>
      <c r="Q55" s="26">
        <v>0.3</v>
      </c>
      <c r="R55" s="4"/>
    </row>
    <row r="56" spans="1:18" ht="24" customHeight="1">
      <c r="A56" s="103"/>
      <c r="B56" s="104"/>
      <c r="C56" s="84" t="s">
        <v>28</v>
      </c>
      <c r="D56" s="32" t="s">
        <v>9</v>
      </c>
      <c r="E56" s="35">
        <f t="shared" si="14"/>
        <v>28.593600000000002</v>
      </c>
      <c r="F56" s="73">
        <f>SUM(E56:E57)</f>
        <v>36.933400000000006</v>
      </c>
      <c r="G56" s="35">
        <f t="shared" si="15"/>
        <v>28.593600000000002</v>
      </c>
      <c r="H56" s="73">
        <f>SUM(G56:G57)</f>
        <v>36.933400000000006</v>
      </c>
      <c r="I56" s="35">
        <f t="shared" si="8"/>
        <v>8.5780799999999999</v>
      </c>
      <c r="J56" s="75">
        <f>SUM(I56:I57)</f>
        <v>11.080019999999999</v>
      </c>
      <c r="K56" s="4"/>
      <c r="L56" s="4"/>
      <c r="M56" s="30" t="s">
        <v>9</v>
      </c>
      <c r="N56" s="19">
        <f>N12</f>
        <v>28.593600000000002</v>
      </c>
      <c r="O56" s="20">
        <v>1</v>
      </c>
      <c r="P56" s="20">
        <v>1</v>
      </c>
      <c r="Q56" s="24">
        <v>0.3</v>
      </c>
      <c r="R56" s="4"/>
    </row>
    <row r="57" spans="1:18" ht="24" customHeight="1" thickBot="1">
      <c r="A57" s="103"/>
      <c r="B57" s="104"/>
      <c r="C57" s="85"/>
      <c r="D57" s="32" t="s">
        <v>10</v>
      </c>
      <c r="E57" s="35">
        <f t="shared" si="14"/>
        <v>8.3398000000000003</v>
      </c>
      <c r="F57" s="74"/>
      <c r="G57" s="35">
        <f t="shared" si="15"/>
        <v>8.3398000000000003</v>
      </c>
      <c r="H57" s="74"/>
      <c r="I57" s="35">
        <f t="shared" si="8"/>
        <v>2.5019399999999998</v>
      </c>
      <c r="J57" s="97"/>
      <c r="K57" s="4"/>
      <c r="L57" s="4"/>
      <c r="M57" s="30" t="s">
        <v>10</v>
      </c>
      <c r="N57" s="19">
        <f>O12</f>
        <v>8.3398000000000003</v>
      </c>
      <c r="O57" s="22">
        <v>1</v>
      </c>
      <c r="P57" s="22">
        <v>1</v>
      </c>
      <c r="Q57" s="26">
        <v>0.3</v>
      </c>
      <c r="R57" s="4"/>
    </row>
    <row r="58" spans="1:18" ht="24" customHeight="1">
      <c r="A58" s="103"/>
      <c r="B58" s="104"/>
      <c r="C58" s="86" t="s">
        <v>29</v>
      </c>
      <c r="D58" s="12" t="s">
        <v>9</v>
      </c>
      <c r="E58" s="41">
        <f t="shared" si="14"/>
        <v>17.15616</v>
      </c>
      <c r="F58" s="81">
        <f>SUM(E58:E59)</f>
        <v>22.160039999999999</v>
      </c>
      <c r="G58" s="41">
        <f t="shared" si="15"/>
        <v>14.296800000000001</v>
      </c>
      <c r="H58" s="81">
        <f>SUM(G58:G59)</f>
        <v>18.466700000000003</v>
      </c>
      <c r="I58" s="41">
        <f t="shared" si="8"/>
        <v>8.5780799999999999</v>
      </c>
      <c r="J58" s="79">
        <f>SUM(I58:I59)</f>
        <v>11.080019999999999</v>
      </c>
      <c r="K58" s="4"/>
      <c r="L58" s="4"/>
      <c r="M58" s="30" t="s">
        <v>9</v>
      </c>
      <c r="N58" s="19">
        <f>N12</f>
        <v>28.593600000000002</v>
      </c>
      <c r="O58" s="20">
        <v>0.6</v>
      </c>
      <c r="P58" s="20">
        <v>0.5</v>
      </c>
      <c r="Q58" s="25">
        <v>0.3</v>
      </c>
      <c r="R58" s="4"/>
    </row>
    <row r="59" spans="1:18" ht="24" customHeight="1" thickBot="1">
      <c r="A59" s="105"/>
      <c r="B59" s="106"/>
      <c r="C59" s="87"/>
      <c r="D59" s="13" t="s">
        <v>10</v>
      </c>
      <c r="E59" s="43">
        <f t="shared" si="14"/>
        <v>5.0038799999999997</v>
      </c>
      <c r="F59" s="88"/>
      <c r="G59" s="43">
        <f t="shared" si="15"/>
        <v>4.1699000000000002</v>
      </c>
      <c r="H59" s="88"/>
      <c r="I59" s="43">
        <f t="shared" si="8"/>
        <v>2.5019399999999998</v>
      </c>
      <c r="J59" s="89"/>
      <c r="K59" s="4"/>
      <c r="L59" s="4"/>
      <c r="M59" s="30" t="s">
        <v>10</v>
      </c>
      <c r="N59" s="19">
        <f>O12</f>
        <v>8.3398000000000003</v>
      </c>
      <c r="O59" s="22">
        <v>0.6</v>
      </c>
      <c r="P59" s="22">
        <v>0.5</v>
      </c>
      <c r="Q59" s="27">
        <v>0.3</v>
      </c>
      <c r="R59" s="4"/>
    </row>
  </sheetData>
  <mergeCells count="112">
    <mergeCell ref="A42:B47"/>
    <mergeCell ref="E14:F17"/>
    <mergeCell ref="G14:H17"/>
    <mergeCell ref="I14:J17"/>
    <mergeCell ref="C18:C19"/>
    <mergeCell ref="F18:F19"/>
    <mergeCell ref="H18:H19"/>
    <mergeCell ref="J18:J19"/>
    <mergeCell ref="F30:F31"/>
    <mergeCell ref="H30:H31"/>
    <mergeCell ref="J30:J31"/>
    <mergeCell ref="F32:F33"/>
    <mergeCell ref="C22:C23"/>
    <mergeCell ref="F22:F23"/>
    <mergeCell ref="H22:H23"/>
    <mergeCell ref="J22:J23"/>
    <mergeCell ref="C44:C45"/>
    <mergeCell ref="F44:F45"/>
    <mergeCell ref="H44:H45"/>
    <mergeCell ref="J44:J45"/>
    <mergeCell ref="F24:F25"/>
    <mergeCell ref="H24:H25"/>
    <mergeCell ref="J24:J25"/>
    <mergeCell ref="C20:C21"/>
    <mergeCell ref="F20:F21"/>
    <mergeCell ref="H20:H21"/>
    <mergeCell ref="J20:J21"/>
    <mergeCell ref="C46:C47"/>
    <mergeCell ref="F26:F27"/>
    <mergeCell ref="H26:H27"/>
    <mergeCell ref="J26:J27"/>
    <mergeCell ref="F28:F29"/>
    <mergeCell ref="H28:H29"/>
    <mergeCell ref="J28:J29"/>
    <mergeCell ref="F46:F47"/>
    <mergeCell ref="H46:H47"/>
    <mergeCell ref="J46:J47"/>
    <mergeCell ref="J36:J37"/>
    <mergeCell ref="J38:J39"/>
    <mergeCell ref="J40:J41"/>
    <mergeCell ref="C36:C37"/>
    <mergeCell ref="C38:C39"/>
    <mergeCell ref="C40:C41"/>
    <mergeCell ref="C42:C43"/>
    <mergeCell ref="F42:F43"/>
    <mergeCell ref="H42:H43"/>
    <mergeCell ref="J42:J43"/>
    <mergeCell ref="L36:L37"/>
    <mergeCell ref="L38:L39"/>
    <mergeCell ref="L40:L41"/>
    <mergeCell ref="F36:F37"/>
    <mergeCell ref="F38:F39"/>
    <mergeCell ref="F40:F41"/>
    <mergeCell ref="H36:H37"/>
    <mergeCell ref="H38:H39"/>
    <mergeCell ref="H40:H41"/>
    <mergeCell ref="H52:H53"/>
    <mergeCell ref="J52:J53"/>
    <mergeCell ref="J54:J55"/>
    <mergeCell ref="C56:C57"/>
    <mergeCell ref="F56:F57"/>
    <mergeCell ref="H56:H57"/>
    <mergeCell ref="J56:J57"/>
    <mergeCell ref="H32:H33"/>
    <mergeCell ref="J32:J33"/>
    <mergeCell ref="F34:F35"/>
    <mergeCell ref="H34:H35"/>
    <mergeCell ref="J34:J35"/>
    <mergeCell ref="J48:J49"/>
    <mergeCell ref="C50:C51"/>
    <mergeCell ref="F50:F51"/>
    <mergeCell ref="H50:H51"/>
    <mergeCell ref="J50:J51"/>
    <mergeCell ref="C58:C59"/>
    <mergeCell ref="F58:F59"/>
    <mergeCell ref="H58:H59"/>
    <mergeCell ref="J58:J59"/>
    <mergeCell ref="A18:B23"/>
    <mergeCell ref="A24:B29"/>
    <mergeCell ref="A30:B35"/>
    <mergeCell ref="A36:B41"/>
    <mergeCell ref="C54:C55"/>
    <mergeCell ref="F54:F55"/>
    <mergeCell ref="H54:H55"/>
    <mergeCell ref="A54:B59"/>
    <mergeCell ref="C48:C49"/>
    <mergeCell ref="F48:F49"/>
    <mergeCell ref="H48:H49"/>
    <mergeCell ref="A48:B53"/>
    <mergeCell ref="C30:C31"/>
    <mergeCell ref="C32:C33"/>
    <mergeCell ref="C34:C35"/>
    <mergeCell ref="C24:C25"/>
    <mergeCell ref="C26:C27"/>
    <mergeCell ref="C28:C29"/>
    <mergeCell ref="C52:C53"/>
    <mergeCell ref="F52:F53"/>
    <mergeCell ref="A11:C11"/>
    <mergeCell ref="A12:C12"/>
    <mergeCell ref="H4:I4"/>
    <mergeCell ref="O17:R17"/>
    <mergeCell ref="M17:N17"/>
    <mergeCell ref="A5:C5"/>
    <mergeCell ref="D4:E4"/>
    <mergeCell ref="F4:G4"/>
    <mergeCell ref="A6:C6"/>
    <mergeCell ref="A7:C7"/>
    <mergeCell ref="A8:C8"/>
    <mergeCell ref="A9:C9"/>
    <mergeCell ref="A10:C10"/>
    <mergeCell ref="A14:C17"/>
    <mergeCell ref="D14:D17"/>
  </mergeCells>
  <dataValidations count="1">
    <dataValidation type="list" allowBlank="1" showInputMessage="1" showErrorMessage="1" sqref="B4" xr:uid="{D419049B-3A83-476C-9801-BAF6DDC436D6}">
      <formula1>"I classe, II classe, III classe, IV classe"</formula1>
    </dataValidation>
  </dataValidations>
  <pageMargins left="0.51181102362204722" right="0.39370078740157483" top="1.0236220472440944" bottom="0.55118110236220474" header="0.6692913385826772" footer="0.31496062992125984"/>
  <pageSetup paperSize="9" scale="48" orientation="portrait" r:id="rId1"/>
  <headerFooter>
    <oddHeader>&amp;L&amp;"Arial,Grassetto"&amp;12 2 - TABELLA PARAMETRICA DI U1 E U2 STABILITA DAL COMUNE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32" ma:contentTypeDescription="Creare un nuovo documento." ma:contentTypeScope="" ma:versionID="e17335d44d8c37e47d644900abee7b68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f8601089302ce90b29372f2969ffdf51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cbbbc5a-ebd7-4471-ab5a-de5e93b1a188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1CBE4B-5F83-4262-94DD-EB69803EBE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78A239-90B3-4667-BF5F-CE2664A7C05A}"/>
</file>

<file path=customXml/itemProps3.xml><?xml version="1.0" encoding="utf-8"?>
<ds:datastoreItem xmlns:ds="http://schemas.openxmlformats.org/officeDocument/2006/customXml" ds:itemID="{713ABE80-8A66-4463-96E2-9FDE5C0FD746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TabellaU1U2_funzioni aggregate</vt:lpstr>
      <vt:lpstr>TabellaU1U2_funzioni singole</vt:lpstr>
      <vt:lpstr>'TabellaU1U2_funzioni aggregate'!Area_stampa</vt:lpstr>
      <vt:lpstr>'TabellaU1U2_funzioni singole'!Area_stampa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Angelelli Giulia</dc:creator>
  <cp:keywords/>
  <dc:description/>
  <cp:lastModifiedBy>Garagnani Sara</cp:lastModifiedBy>
  <cp:revision/>
  <dcterms:created xsi:type="dcterms:W3CDTF">2017-12-22T08:25:26Z</dcterms:created>
  <dcterms:modified xsi:type="dcterms:W3CDTF">2024-02-21T13:35:51Z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