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tabRatio="567" firstSheet="4" activeTab="6"/>
  </bookViews>
  <sheets>
    <sheet name="Foglio1" sheetId="1" r:id="rId1"/>
    <sheet name="Foglio2" sheetId="2" r:id="rId2"/>
    <sheet name="Foglio3" sheetId="3" r:id="rId3"/>
    <sheet name="Foglio4" sheetId="4" r:id="rId4"/>
    <sheet name="SU Alloggi" sheetId="5" r:id="rId5"/>
    <sheet name="Snr" sheetId="6" r:id="rId6"/>
    <sheet name="SCF e SCE" sheetId="7" r:id="rId7"/>
    <sheet name="Finanziamento finale" sheetId="8" r:id="rId8"/>
    <sheet name="Guida alla compilazione" sheetId="9" r:id="rId9"/>
  </sheets>
  <definedNames/>
  <calcPr fullCalcOnLoad="1"/>
</workbook>
</file>

<file path=xl/sharedStrings.xml><?xml version="1.0" encoding="utf-8"?>
<sst xmlns="http://schemas.openxmlformats.org/spreadsheetml/2006/main" count="295" uniqueCount="231">
  <si>
    <t>Piano</t>
  </si>
  <si>
    <t>Individuazione alloggio n.</t>
  </si>
  <si>
    <t>Edificio</t>
  </si>
  <si>
    <t>Scala</t>
  </si>
  <si>
    <t>U.I. progressivo n.</t>
  </si>
  <si>
    <t>Superficie utile dei vani abitabili</t>
  </si>
  <si>
    <t>Ingresso</t>
  </si>
  <si>
    <t>Cucina</t>
  </si>
  <si>
    <t>altro</t>
  </si>
  <si>
    <t>Disimpegni</t>
  </si>
  <si>
    <t>mq.</t>
  </si>
  <si>
    <t>Determinazione della SCF e della SCE di finanziamento</t>
  </si>
  <si>
    <t>verifica</t>
  </si>
  <si>
    <t>Verifica di fattibilità</t>
  </si>
  <si>
    <t>PICCA/CICRA da Convenzione</t>
  </si>
  <si>
    <t>Euro</t>
  </si>
  <si>
    <t>Determinazione del Finanziamento</t>
  </si>
  <si>
    <t>Garage o posto Auto coperto</t>
  </si>
  <si>
    <t>Loggia</t>
  </si>
  <si>
    <t xml:space="preserve">Cantine </t>
  </si>
  <si>
    <t xml:space="preserve">Soffitte </t>
  </si>
  <si>
    <t>Altro (Specificare)</t>
  </si>
  <si>
    <t>Locale Motore ascensore</t>
  </si>
  <si>
    <t>Cabine Idriche  Autoclave</t>
  </si>
  <si>
    <t>Centrali Termiche</t>
  </si>
  <si>
    <t>Androni Ingresso</t>
  </si>
  <si>
    <t>Porticati Liberi</t>
  </si>
  <si>
    <t>Scale Condominiali</t>
  </si>
  <si>
    <t>Vani Comuni</t>
  </si>
  <si>
    <t>Le Superfici non residenziale dell'Organismo Abitativo sono ripartite in proporzione alla SU di ogni alloggio</t>
  </si>
  <si>
    <t>Sogg. Pranzo</t>
  </si>
  <si>
    <t>Ripostigli</t>
  </si>
  <si>
    <t>Bagno</t>
  </si>
  <si>
    <t>Letto</t>
  </si>
  <si>
    <t>n.</t>
  </si>
  <si>
    <t>QUADRO TECNICO ECONOMICO FINALE</t>
  </si>
  <si>
    <t>Superficie non residenziale dell'Organismo Abitativo</t>
  </si>
  <si>
    <t>Soffitta Condominiale</t>
  </si>
  <si>
    <t>Verifica di fattibilità di ogni alloggio</t>
  </si>
  <si>
    <t>VERIFICA DI FATTIBILITA' DELL' INTERVENTO:</t>
  </si>
  <si>
    <t>Per alloggi aventi SU &gt; 50 mq. (Max 66%)</t>
  </si>
  <si>
    <t xml:space="preserve"> U.I. progressivo n.</t>
  </si>
  <si>
    <t>Canone annuo massimo da impegno</t>
  </si>
  <si>
    <t xml:space="preserve">Canone concertato L. 431/98 </t>
  </si>
  <si>
    <t>Canone annuo  da Convenzione</t>
  </si>
  <si>
    <t>Canone annuo ERP</t>
  </si>
  <si>
    <t>Superficie non residenziale di pertinenza degli Alloggi</t>
  </si>
  <si>
    <t xml:space="preserve">SCE </t>
  </si>
  <si>
    <t>Balconi Terrazzi</t>
  </si>
  <si>
    <t>Lavatoi Stenditoi</t>
  </si>
  <si>
    <t>Pianerottoli di arrivo</t>
  </si>
  <si>
    <r>
      <t>SNR Tot. effettiva di progetto</t>
    </r>
    <r>
      <rPr>
        <sz val="12"/>
        <rFont val="Arial"/>
        <family val="2"/>
      </rPr>
      <t xml:space="preserve"> escluso Garage o posto auto coperto</t>
    </r>
  </si>
  <si>
    <r>
      <t>Snr Tot. effettiva di progetto</t>
    </r>
    <r>
      <rPr>
        <sz val="12"/>
        <rFont val="Arial"/>
        <family val="2"/>
      </rPr>
      <t xml:space="preserve"> con Garage o posto auto coperto</t>
    </r>
  </si>
  <si>
    <t>F</t>
  </si>
  <si>
    <t>Alloggio Finanziato</t>
  </si>
  <si>
    <r>
      <t>SNR di finaziamento</t>
    </r>
    <r>
      <rPr>
        <sz val="12"/>
        <rFont val="Arial"/>
        <family val="2"/>
      </rPr>
      <t xml:space="preserve"> (SNR &lt; tra Col.5 e Col.6)+garage o posto auto coperto</t>
    </r>
  </si>
  <si>
    <t>Snr Alloggio Finanziato con SU &gt; 50 mq.</t>
  </si>
  <si>
    <t xml:space="preserve">Comune:                                                     </t>
  </si>
  <si>
    <t>Provincia:</t>
  </si>
  <si>
    <t xml:space="preserve">Localizzazione:                                                                 </t>
  </si>
  <si>
    <t>Localizzazione:</t>
  </si>
  <si>
    <r>
      <t>Incremento in mq.</t>
    </r>
    <r>
      <rPr>
        <sz val="12"/>
        <rFont val="Arial"/>
        <family val="2"/>
      </rPr>
      <t xml:space="preserve"> della SNR, sulla SU di ogni alloggio, eccedente il limite ammissibile</t>
    </r>
  </si>
  <si>
    <t>VERIFICA PICCA/CICRA COMPLESSIVO DELL' INTERVENTO:</t>
  </si>
  <si>
    <t>PICA/CIRA effettivo al mq. di SCE</t>
  </si>
  <si>
    <t>PICCA/CICRA effettivo</t>
  </si>
  <si>
    <t>Variazione in % del PICA/CIRA effettivo rispetto a quello di Convenzione</t>
  </si>
  <si>
    <t xml:space="preserve">Verifica della variazione del PICA/CIRA effettivo rispetto a quello di Convenzione </t>
  </si>
  <si>
    <t>T   O   T   A   L   E</t>
  </si>
  <si>
    <t>Soggetto beneficiario :</t>
  </si>
  <si>
    <t xml:space="preserve">Codice regionale dell'intervento: </t>
  </si>
  <si>
    <t xml:space="preserve">Soggetto beneficiario : </t>
  </si>
  <si>
    <t>T  O  T  A  L  E</t>
  </si>
  <si>
    <t xml:space="preserve">Soggetto beneficiario: </t>
  </si>
  <si>
    <r>
      <t>Incremento %</t>
    </r>
    <r>
      <rPr>
        <sz val="12"/>
        <rFont val="Arial"/>
        <family val="2"/>
      </rPr>
      <t xml:space="preserve"> della SNR, sulla SU di ogni alloggio</t>
    </r>
  </si>
  <si>
    <r>
      <t>SCF = SU+SNR+Garage o posto auto coperto</t>
    </r>
    <r>
      <rPr>
        <sz val="12"/>
        <rFont val="Arial"/>
        <family val="2"/>
      </rPr>
      <t xml:space="preserve">  (Col.4+Col.5+garage o posto auto coperto)</t>
    </r>
  </si>
  <si>
    <t>PICA/CIRA al mq. di SCE da Convenzione (Vedi nota)</t>
  </si>
  <si>
    <t>Mutuo ammesso da QTE iniziale</t>
  </si>
  <si>
    <t>Finanziamento ammesso da QTE iniziale</t>
  </si>
  <si>
    <t>Determinazione del Canone di Locazione o Godimento</t>
  </si>
  <si>
    <t>Vedi nota: per i Comuni il CIRA è quello risultante dal certificato di regolare esecuzione delle opere o di collaudo.</t>
  </si>
  <si>
    <t xml:space="preserve">Soggetto beneficiario :  </t>
  </si>
  <si>
    <t xml:space="preserve">Codice regionale dell'intervento:  </t>
  </si>
  <si>
    <t>T O T A L E</t>
  </si>
  <si>
    <t>TOTALE</t>
  </si>
  <si>
    <t>INTERVENTO DI NUOVA COSTRUZIONE DI ALLOGGI</t>
  </si>
  <si>
    <t>Locazione o godimento a termine (LT)</t>
  </si>
  <si>
    <t>Locazione o godimento permanente (LP)</t>
  </si>
  <si>
    <t>Finanziamento erogabile</t>
  </si>
  <si>
    <r>
      <t xml:space="preserve">Mutuo erogabile </t>
    </r>
    <r>
      <rPr>
        <sz val="12"/>
        <rFont val="Arial"/>
        <family val="2"/>
      </rPr>
      <t>(col. &lt; tra la 7 e la 8)</t>
    </r>
  </si>
  <si>
    <r>
      <t>SNR Tot. Max Ammissibile</t>
    </r>
    <r>
      <rPr>
        <sz val="12"/>
        <rFont val="Arial"/>
        <family val="2"/>
      </rPr>
      <t xml:space="preserve"> al  finanziamento escluso Garage o posto auto coperto (0,40*SU)</t>
    </r>
  </si>
  <si>
    <r>
      <t>SNR Tot. Max  Ammissibile</t>
    </r>
    <r>
      <rPr>
        <sz val="12"/>
        <rFont val="Arial"/>
        <family val="2"/>
      </rPr>
      <t xml:space="preserve"> al finanziamento con Garage o posto auto coperto (0,60*SU)</t>
    </r>
  </si>
  <si>
    <t>Importo del finanziamento del fondo di rotazione</t>
  </si>
  <si>
    <t>Scheda 1</t>
  </si>
  <si>
    <t>Scheda 2</t>
  </si>
  <si>
    <t>Scheda 3</t>
  </si>
  <si>
    <t>Scheda 4</t>
  </si>
  <si>
    <t xml:space="preserve"> Determinazione della Superficie utile degli alloggi</t>
  </si>
  <si>
    <t>Determinazione della Superficie Non Residenziale di Progetto</t>
  </si>
  <si>
    <r>
      <t>SNR di finaziamento</t>
    </r>
    <r>
      <rPr>
        <sz val="12"/>
        <rFont val="Arial"/>
        <family val="2"/>
      </rPr>
      <t xml:space="preserve"> con Garage o posto auto coperto (SNR &lt; tra Col.14 e Col.15)</t>
    </r>
  </si>
  <si>
    <r>
      <t xml:space="preserve">SCF = SU+SNR  </t>
    </r>
    <r>
      <rPr>
        <sz val="12"/>
        <rFont val="Arial"/>
        <family val="2"/>
      </rPr>
      <t>(Col.13+ Col.14)</t>
    </r>
  </si>
  <si>
    <r>
      <t>SCE = SU+0,60*SNR</t>
    </r>
    <r>
      <rPr>
        <sz val="12"/>
        <rFont val="Arial"/>
        <family val="2"/>
      </rPr>
      <t xml:space="preserve">  (Col.13+0,60* Col.19)</t>
    </r>
  </si>
  <si>
    <r>
      <t>SCE = SU+0,60*SNR</t>
    </r>
    <r>
      <rPr>
        <sz val="12"/>
        <rFont val="Arial"/>
        <family val="2"/>
      </rPr>
      <t xml:space="preserve"> (Col.4+0,60*Col.10)</t>
    </r>
  </si>
  <si>
    <t>PICCA/CICRA e PICA/CIRA da Convenzione ≥ a PICCA/CICRA e PICA/CIRA effettivo</t>
  </si>
  <si>
    <r>
      <t xml:space="preserve">Snr Alloggio Finanziato con Su </t>
    </r>
    <r>
      <rPr>
        <b/>
        <sz val="16"/>
        <rFont val="Arial"/>
        <family val="0"/>
      </rPr>
      <t>≤</t>
    </r>
    <r>
      <rPr>
        <b/>
        <sz val="16"/>
        <rFont val="Arial"/>
        <family val="2"/>
      </rPr>
      <t xml:space="preserve"> a 50 mq.</t>
    </r>
  </si>
  <si>
    <t>Verifica 80% alloggi finanziati ≤ 75 mq.</t>
  </si>
  <si>
    <t>Numero totale degli alloggi:</t>
  </si>
  <si>
    <t>Numero degli alloggi Finanziati (F):</t>
  </si>
  <si>
    <r>
      <t xml:space="preserve">Totale SU </t>
    </r>
    <r>
      <rPr>
        <sz val="12"/>
        <rFont val="Arial"/>
        <family val="2"/>
      </rPr>
      <t>dei Vani (somma da col. 6 a col. 17)</t>
    </r>
  </si>
  <si>
    <r>
      <t>SU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(Superfice Utile Abitabile) </t>
    </r>
  </si>
  <si>
    <r>
      <t xml:space="preserve">Totale SNR alloggio    </t>
    </r>
    <r>
      <rPr>
        <sz val="12"/>
        <rFont val="Arial"/>
        <family val="2"/>
      </rPr>
      <t>(somma da col.4 a col.9)</t>
    </r>
  </si>
  <si>
    <r>
      <t xml:space="preserve">Totale SNR Org. Abitativo </t>
    </r>
    <r>
      <rPr>
        <sz val="12"/>
        <rFont val="Arial"/>
        <family val="2"/>
      </rPr>
      <t>(somma da col. 11 a col. 21)</t>
    </r>
  </si>
  <si>
    <r>
      <t xml:space="preserve">Totale SNR effettiva di progetto </t>
    </r>
    <r>
      <rPr>
        <sz val="12"/>
        <rFont val="Arial"/>
        <family val="2"/>
      </rPr>
      <t xml:space="preserve">(col.10 + col.22)     </t>
    </r>
    <r>
      <rPr>
        <b/>
        <sz val="12"/>
        <rFont val="Arial"/>
        <family val="2"/>
      </rPr>
      <t xml:space="preserve">  </t>
    </r>
  </si>
  <si>
    <r>
      <t xml:space="preserve">SU alloggi </t>
    </r>
    <r>
      <rPr>
        <sz val="14"/>
        <rFont val="Arial"/>
        <family val="2"/>
      </rPr>
      <t>finanziati</t>
    </r>
  </si>
  <si>
    <r>
      <t xml:space="preserve">SU </t>
    </r>
    <r>
      <rPr>
        <b/>
        <sz val="18"/>
        <rFont val="Arial"/>
        <family val="0"/>
      </rPr>
      <t>≤</t>
    </r>
    <r>
      <rPr>
        <b/>
        <sz val="18"/>
        <rFont val="Arial"/>
        <family val="2"/>
      </rPr>
      <t xml:space="preserve"> 50 mq.</t>
    </r>
  </si>
  <si>
    <t>SU &gt; 50 mq.</t>
  </si>
  <si>
    <t>Per alloggi aventi SU ≤ 50 mq. (Max 46%)</t>
  </si>
  <si>
    <t xml:space="preserve">Canone annuo da Convenzione </t>
  </si>
  <si>
    <t>Sì/No</t>
  </si>
  <si>
    <t>Canone annuo da impegno          (Max 85% canone L.431/98)</t>
  </si>
  <si>
    <r>
      <t>% Canone concertato L. 431/98            (</t>
    </r>
    <r>
      <rPr>
        <sz val="12"/>
        <rFont val="Arial"/>
        <family val="0"/>
      </rPr>
      <t>≤</t>
    </r>
    <r>
      <rPr>
        <sz val="12"/>
        <rFont val="Arial"/>
        <family val="2"/>
      </rPr>
      <t xml:space="preserve"> colonna 16)</t>
    </r>
  </si>
  <si>
    <r>
      <t>% sul CICRA      (</t>
    </r>
    <r>
      <rPr>
        <sz val="12"/>
        <rFont val="Arial"/>
        <family val="0"/>
      </rPr>
      <t>≤</t>
    </r>
    <r>
      <rPr>
        <sz val="12"/>
        <rFont val="Arial"/>
        <family val="2"/>
      </rPr>
      <t xml:space="preserve"> colonna 13)</t>
    </r>
  </si>
  <si>
    <t>PICA/CIRA da Convenzione</t>
  </si>
  <si>
    <t xml:space="preserve">Max. 4.5% sul CICRA </t>
  </si>
  <si>
    <t>QTE</t>
  </si>
  <si>
    <t>Quadro Tecnico Economico per gli interventi del</t>
  </si>
  <si>
    <t>Programma di edilizia agevolata</t>
  </si>
  <si>
    <t>"3000 case per l'affitto e la prima casa di proprietà"</t>
  </si>
  <si>
    <t>INFORMAZIONI RELATIVE ALLA COMPILAZIONE DEL QTE</t>
  </si>
  <si>
    <t>Fasi</t>
  </si>
  <si>
    <t>Data Compilazione</t>
  </si>
  <si>
    <t>Generalita' Compilatore</t>
  </si>
  <si>
    <t>Firma Compilatore</t>
  </si>
  <si>
    <t>QTE iniziale</t>
  </si>
  <si>
    <t>QTE finale</t>
  </si>
  <si>
    <t>Generalità del soggetto beneficiario</t>
  </si>
  <si>
    <r>
      <t>Ragione sociale</t>
    </r>
    <r>
      <rPr>
        <sz val="12"/>
        <rFont val="Arial"/>
        <family val="2"/>
      </rPr>
      <t>___________________________________________________</t>
    </r>
  </si>
  <si>
    <t>Sede Via___________________________ Comune ______________________</t>
  </si>
  <si>
    <t>Cap.__________ Prov. ________ Telefono _____________ Fax _____________</t>
  </si>
  <si>
    <t>e-mail ____________________________ Referente______________________</t>
  </si>
  <si>
    <t>Q1  IDENTIFICAZIONE DELL'INTERVENTO</t>
  </si>
  <si>
    <r>
      <t xml:space="preserve">Codice regionale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_____________________________N. intervento __________</t>
    </r>
  </si>
  <si>
    <t>Provincia ___________________ Comune _____________________________</t>
  </si>
  <si>
    <t>Localizzazione____________________________________________________</t>
  </si>
  <si>
    <r>
      <t xml:space="preserve">Q2 TIPOLOGIA DELL'INTERVENTO                                                                                                              </t>
    </r>
    <r>
      <rPr>
        <sz val="8"/>
        <rFont val="Arial"/>
        <family val="2"/>
      </rPr>
      <t>(barrare l'ipotesi che ricorre)</t>
    </r>
  </si>
  <si>
    <t>Nuova costruzione</t>
  </si>
  <si>
    <t>Recupero</t>
  </si>
  <si>
    <t>Acquisto</t>
  </si>
  <si>
    <r>
      <t>alloggi finanziati da domanda n.</t>
    </r>
    <r>
      <rPr>
        <sz val="10"/>
        <rFont val="Arial"/>
        <family val="2"/>
      </rPr>
      <t xml:space="preserve"> _________</t>
    </r>
  </si>
  <si>
    <r>
      <t>alloggi  finanziati da progetto n.</t>
    </r>
    <r>
      <rPr>
        <sz val="10"/>
        <rFont val="Arial"/>
        <family val="2"/>
      </rPr>
      <t>_____________(1)</t>
    </r>
  </si>
  <si>
    <r>
      <t>posti letto finanziati da domanda  n.</t>
    </r>
    <r>
      <rPr>
        <sz val="10"/>
        <rFont val="Arial"/>
        <family val="2"/>
      </rPr>
      <t xml:space="preserve"> ______   </t>
    </r>
  </si>
  <si>
    <r>
      <t>posti letto finanziati da progetto  n.</t>
    </r>
    <r>
      <rPr>
        <sz val="10"/>
        <rFont val="Arial"/>
        <family val="2"/>
      </rPr>
      <t xml:space="preserve"> _________ (1)</t>
    </r>
  </si>
  <si>
    <t>Superfici:</t>
  </si>
  <si>
    <r>
      <t xml:space="preserve">Su </t>
    </r>
    <r>
      <rPr>
        <sz val="8"/>
        <rFont val="Arial"/>
        <family val="2"/>
      </rPr>
      <t>(superficie utile)                                                                                                       __________________________</t>
    </r>
  </si>
  <si>
    <r>
      <t xml:space="preserve">Snr </t>
    </r>
    <r>
      <rPr>
        <sz val="8"/>
        <rFont val="Arial"/>
        <family val="2"/>
      </rPr>
      <t>(superficie non residenziale)                                                                                  __________________________</t>
    </r>
  </si>
  <si>
    <r>
      <t xml:space="preserve">Scf </t>
    </r>
    <r>
      <rPr>
        <sz val="8"/>
        <rFont val="Arial"/>
        <family val="2"/>
      </rPr>
      <t>(superficie complessiva fisica)                                                                               __________________________</t>
    </r>
  </si>
  <si>
    <r>
      <t xml:space="preserve">Sce </t>
    </r>
    <r>
      <rPr>
        <sz val="8"/>
        <rFont val="Arial"/>
        <family val="2"/>
      </rPr>
      <t>(superficie complessiva economica)                                                                     __________________________</t>
    </r>
  </si>
  <si>
    <r>
      <t xml:space="preserve">Q3  CATEGORIA DI INTERVENTO                                                                              </t>
    </r>
    <r>
      <rPr>
        <sz val="8"/>
        <rFont val="Arial"/>
        <family val="2"/>
      </rPr>
      <t>(barrare l'ipotesi che ricorre)</t>
    </r>
  </si>
  <si>
    <t>Locazione o Godimento permanente</t>
  </si>
  <si>
    <t>Locazione o godimento a termine</t>
  </si>
  <si>
    <t>Proprietà</t>
  </si>
  <si>
    <r>
      <t xml:space="preserve">Q4  TIPOLOGIA DI SOGGETTO BENEFICIARIO                                                         </t>
    </r>
    <r>
      <rPr>
        <sz val="8"/>
        <rFont val="Arial"/>
        <family val="2"/>
      </rPr>
      <t>(barrare l'ipotesi che ricorre)</t>
    </r>
  </si>
  <si>
    <t>Comuni e forme associative tra Comuni</t>
  </si>
  <si>
    <t>Cooperative di abitazione e loro consorzi</t>
  </si>
  <si>
    <t>Imprese di costruzione e loro consorzi</t>
  </si>
  <si>
    <t>Associazioni temporanee di imprese (ATI)</t>
  </si>
  <si>
    <t>Società di scopo di cui all'art. 41 della LR 24/01</t>
  </si>
  <si>
    <t>Organizzazioni non lucrative di utilità sociale (ONLUS) e Fondazioni</t>
  </si>
  <si>
    <t>Aziende regionali per il diritto allo studio universitario (ARDSU)</t>
  </si>
  <si>
    <t>Q5    DATI DI PROGETTO</t>
  </si>
  <si>
    <t>Progetto redatto da</t>
  </si>
  <si>
    <t>Titolo abilitativo</t>
  </si>
  <si>
    <t>Permesso di costruire</t>
  </si>
  <si>
    <t>n. --------------- del -----------------</t>
  </si>
  <si>
    <t>D.I.A</t>
  </si>
  <si>
    <r>
      <t xml:space="preserve">Atto amministrativo  approvazione progetto esecutivo </t>
    </r>
    <r>
      <rPr>
        <sz val="8"/>
        <rFont val="Arial"/>
        <family val="2"/>
      </rPr>
      <t>(solo Comuni)</t>
    </r>
  </si>
  <si>
    <t>Modifiche progettuali soggette a titolo abilitativo</t>
  </si>
  <si>
    <t>Redatta da</t>
  </si>
  <si>
    <t>Permesso di costruire/DIA</t>
  </si>
  <si>
    <t>DATA INIZIO LAVORI</t>
  </si>
  <si>
    <t>DATA FINE LAVORI</t>
  </si>
  <si>
    <t>Q6    FINANZIAMENTO</t>
  </si>
  <si>
    <t>Giunta regionale n.</t>
  </si>
  <si>
    <t>del -----------------</t>
  </si>
  <si>
    <t>Comunicazione reg.le Prot.</t>
  </si>
  <si>
    <t>Istituto di Credito</t>
  </si>
  <si>
    <t>Importo mutuo agevolato</t>
  </si>
  <si>
    <t xml:space="preserve">Importo finanziamento </t>
  </si>
  <si>
    <t>Q7  CONVENZIONE, COSTI , PREZZI</t>
  </si>
  <si>
    <t>Data sottoscrizione convenzione/atto obbligo __________________</t>
  </si>
  <si>
    <t>PREZZI E COSTI BASE</t>
  </si>
  <si>
    <t xml:space="preserve">Composizione dei costi </t>
  </si>
  <si>
    <t>PICA/CIRA</t>
  </si>
  <si>
    <t>PICCA/CICCRA</t>
  </si>
  <si>
    <t>a) Costo di Costruzione inteso come costo realizzazione</t>
  </si>
  <si>
    <t>b) Valore Area/immobile</t>
  </si>
  <si>
    <t>c) Costo Urbanizzazioni primarie e secondarie</t>
  </si>
  <si>
    <t>d) Spese Generali, Tecniche, Gestionali</t>
  </si>
  <si>
    <t>e) Altro</t>
  </si>
  <si>
    <t xml:space="preserve">INCREMENTO PREZZI E COSTI BASE </t>
  </si>
  <si>
    <t>___% e valore di incremento (2)</t>
  </si>
  <si>
    <r>
      <t xml:space="preserve">Q8 QUADRO ECONOMICO COMPLESSIVO DELL'INTERVENTO </t>
    </r>
    <r>
      <rPr>
        <sz val="8"/>
        <rFont val="Arial"/>
        <family val="2"/>
      </rPr>
      <t>(solo Comuni)(3)</t>
    </r>
  </si>
  <si>
    <t>CIRA</t>
  </si>
  <si>
    <t>CICCRA</t>
  </si>
  <si>
    <t>Costo di Realizzazione</t>
  </si>
  <si>
    <t>Aree/immobile</t>
  </si>
  <si>
    <t>Urbanizzazioni</t>
  </si>
  <si>
    <t>Spese Tecniche, Generali e Gestionali</t>
  </si>
  <si>
    <t>Altro</t>
  </si>
  <si>
    <t>IVA</t>
  </si>
  <si>
    <t>INCREMENTO PREZZI E COSTI BASE (1)</t>
  </si>
  <si>
    <t>Data collaudo</t>
  </si>
  <si>
    <t>(1) il numero degli alloggi può variare rispetto  a quello indicato nella domanda, nella misura massima  del + 10% con arrotondamento, ove necessario, all’unità superiore.</t>
  </si>
  <si>
    <r>
      <t>(2)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il Pica/Cira può essere incrementato di una percentuale massima del 6% per interventi realizzati applicando i principi di ecosostenibilità.</t>
    </r>
  </si>
  <si>
    <t>(3) nel QTE iniziale indicare i dati progetto/appalto – Nel QTE finale indicare dati del collaudo o del certificato di regolare  esecuzione – Nel caso di acquisto indicare il Cira a mq di Sce risultante dal rogito.</t>
  </si>
  <si>
    <t>DICHIARAZIONE DEL SOGGETTO ATTUATORE</t>
  </si>
  <si>
    <t>Il sottoscritto_______________________ nato a _______________________ il ______________ e residente in _____________________________ nella qualità di rappresentante legale del/della ___________________ dichiara sotto la propria responsabilità che tutte le notizie fornite ed i dati progettuali indicati nel presente quadro tecnico-economico corrispondono al vero.</t>
  </si>
  <si>
    <t>_______________________ li __________________                                                           _______________</t>
  </si>
  <si>
    <t xml:space="preserve">                                                                                                                                               (timbro e firma)</t>
  </si>
  <si>
    <t>DICHIARAZIONE DEL DIRETTORE DEI LAVORI/PROGETTISTA</t>
  </si>
  <si>
    <t>Il sottoscritto_______________________ nato a _______________________ il ______________ e residente in _____________________________ nella qualità di ______________ del __________________________ dichiara sotto la propria responsabilità che tutte le notizie fornite ed i dati progettuali indicati nel presente quadro tecnico-economico corrispondono al vero e che l'intervento è conforme al titolo abilitativo e alle caratteristiche costruttive previste al punto  _____5.c.2 o _____ 5.c.3 (barrare ipotesi che ricorre) della deliberazione delle Giunta regionale n. 946/06 e successive modificazioni.</t>
  </si>
  <si>
    <t>ATTESTATO REGIONALE DI CONFORMITA' / VISTO QTE INIZIALE</t>
  </si>
  <si>
    <t>Il sottoscritto_______________________ nella qualità ___________________________________________*
Verificata la documentazione agli atti
Si attesta il rispetto delle procedure e dei vincoli economici e tecnici nonché dei requisiti stabiliti per la realizzazione del presente programma.</t>
  </si>
  <si>
    <t>ATTESTATO REGIONALE DI CONFORMITA' / VISTO QTE FINALE</t>
  </si>
  <si>
    <t xml:space="preserve">Il sottoscritto_______________________ nella qualità ___________________________________________*
Verificata la documentazione agli atti
Visto il verbale di sopralluogo agli atti eseguito il giorno _____________ dal __________________
Si attesta il rispetto delle procedure e dei vincoli economici e tecnici nonché dei requisiti stabiliti per la realizzazione del presente programma.
</t>
  </si>
  <si>
    <r>
      <t>*</t>
    </r>
    <r>
      <rPr>
        <sz val="8"/>
        <rFont val="Courier New"/>
        <family val="3"/>
      </rPr>
      <t xml:space="preserve"> </t>
    </r>
    <r>
      <rPr>
        <sz val="8"/>
        <rFont val="Arial"/>
        <family val="2"/>
      </rPr>
      <t>specificare:funzionario, dirigente, responsabile del procedimento</t>
    </r>
  </si>
  <si>
    <t>Nuova Costruzione alloggi</t>
  </si>
  <si>
    <t xml:space="preserve">Localizzazione:                                                            </t>
  </si>
  <si>
    <t>,</t>
  </si>
  <si>
    <t>Modulo QTE finale</t>
  </si>
  <si>
    <t>a</t>
  </si>
  <si>
    <t>___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</si>
</sst>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00%"/>
    <numFmt numFmtId="167" formatCode="_-[$€-2]\ * #,##0.00_-;\-[$€-2]\ * #,##0.00_-;_-[$€-2]\ * &quot;-&quot;??_-"/>
    <numFmt numFmtId="168" formatCode="_-* #,##0.00_-;\-* #,##0.00_-;_-* &quot;-&quot;_-;_-@_-"/>
    <numFmt numFmtId="169" formatCode="0;[Red]0"/>
    <numFmt numFmtId="170" formatCode="_-* #,##0.000_-;\-* #,##0.000_-;_-* &quot;-&quot;??_-;_-@_-"/>
    <numFmt numFmtId="171" formatCode="_-[$L.-480A]\ * #,##0_ ;_-[$L.-480A]\ * \-#,##0\ ;_-[$L.-480A]\ * &quot;-&quot;??_ ;_-@_ "/>
    <numFmt numFmtId="172" formatCode="_-* #,##0.0000_-;\-* #,##0.0000_-;_-* &quot;-&quot;??_-;_-@_-"/>
    <numFmt numFmtId="173" formatCode="_-* #,##0.000_-;\-* #,##0.000_-;_-* &quot;-&quot;???_-;_-@_-"/>
    <numFmt numFmtId="174" formatCode="0.0%"/>
    <numFmt numFmtId="175" formatCode="[$-410]mmmm\-yy;@"/>
    <numFmt numFmtId="176" formatCode="_-* #,##0.0_-;\-* #,##0.0_-;_-* &quot;-&quot;??_-;_-@_-"/>
    <numFmt numFmtId="177" formatCode="_-* #,##0_-;\-* #,##0_-;_-* &quot;-&quot;??_-;_-@_-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_-* #,##0.00000_-;\-* #,##0.00000_-;_-* &quot;-&quot;??_-;_-@_-"/>
    <numFmt numFmtId="185" formatCode="_-* #,##0.000000_-;\-* #,##0.000000_-;_-* &quot;-&quot;??_-;_-@_-"/>
    <numFmt numFmtId="186" formatCode="_-* #,##0.0000000_-;\-* #,##0.0000000_-;_-* &quot;-&quot;??_-;_-@_-"/>
    <numFmt numFmtId="187" formatCode="_-* #,##0.00000000_-;\-* #,##0.00000000_-;_-* &quot;-&quot;??_-;_-@_-"/>
    <numFmt numFmtId="188" formatCode="0.0000%"/>
    <numFmt numFmtId="189" formatCode="#,##0.00;[Red]#,##0.00"/>
    <numFmt numFmtId="190" formatCode="#,##0.0;[Red]#,##0.0"/>
    <numFmt numFmtId="191" formatCode="#,##0;[Red]#,##0"/>
    <numFmt numFmtId="192" formatCode="0.000000%"/>
    <numFmt numFmtId="193" formatCode="_-* #,##0.000000_-;\-* #,##0.000000_-;_-* &quot;-&quot;??????_-;_-@_-"/>
    <numFmt numFmtId="194" formatCode="0.000000000000%"/>
  </numFmts>
  <fonts count="2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6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0"/>
    </font>
    <font>
      <sz val="12"/>
      <color indexed="8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5"/>
      <name val="Arial"/>
      <family val="0"/>
    </font>
    <font>
      <sz val="11"/>
      <color indexed="8"/>
      <name val="Arial"/>
      <family val="2"/>
    </font>
    <font>
      <sz val="12"/>
      <name val="Courier New"/>
      <family val="3"/>
    </font>
    <font>
      <sz val="7"/>
      <name val="Times New Roman"/>
      <family val="1"/>
    </font>
    <font>
      <sz val="8"/>
      <name val="Courier New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43" fontId="0" fillId="0" borderId="0" xfId="18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43" fontId="0" fillId="0" borderId="1" xfId="18" applyFont="1" applyBorder="1" applyAlignment="1">
      <alignment/>
    </xf>
    <xf numFmtId="43" fontId="0" fillId="0" borderId="2" xfId="18" applyFont="1" applyBorder="1" applyAlignment="1">
      <alignment/>
    </xf>
    <xf numFmtId="43" fontId="0" fillId="0" borderId="3" xfId="18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8" applyFont="1" applyBorder="1" applyAlignment="1">
      <alignment/>
    </xf>
    <xf numFmtId="43" fontId="0" fillId="2" borderId="0" xfId="18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43" fontId="0" fillId="0" borderId="0" xfId="18" applyFont="1" applyFill="1" applyBorder="1" applyAlignment="1">
      <alignment/>
    </xf>
    <xf numFmtId="43" fontId="0" fillId="0" borderId="4" xfId="18" applyFont="1" applyBorder="1" applyAlignment="1">
      <alignment/>
    </xf>
    <xf numFmtId="10" fontId="0" fillId="0" borderId="4" xfId="18" applyNumberFormat="1" applyFont="1" applyBorder="1" applyAlignment="1">
      <alignment/>
    </xf>
    <xf numFmtId="43" fontId="0" fillId="2" borderId="1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43" fontId="0" fillId="2" borderId="4" xfId="0" applyNumberFormat="1" applyFont="1" applyFill="1" applyBorder="1" applyAlignment="1">
      <alignment/>
    </xf>
    <xf numFmtId="43" fontId="0" fillId="2" borderId="6" xfId="0" applyNumberFormat="1" applyFont="1" applyFill="1" applyBorder="1" applyAlignment="1">
      <alignment/>
    </xf>
    <xf numFmtId="10" fontId="0" fillId="2" borderId="6" xfId="18" applyNumberFormat="1" applyFont="1" applyFill="1" applyBorder="1" applyAlignment="1">
      <alignment/>
    </xf>
    <xf numFmtId="43" fontId="0" fillId="2" borderId="4" xfId="18" applyFont="1" applyFill="1" applyBorder="1" applyAlignment="1">
      <alignment/>
    </xf>
    <xf numFmtId="43" fontId="0" fillId="2" borderId="1" xfId="18" applyFont="1" applyFill="1" applyBorder="1" applyAlignment="1">
      <alignment/>
    </xf>
    <xf numFmtId="43" fontId="0" fillId="2" borderId="2" xfId="0" applyNumberFormat="1" applyFont="1" applyFill="1" applyBorder="1" applyAlignment="1">
      <alignment/>
    </xf>
    <xf numFmtId="43" fontId="0" fillId="0" borderId="7" xfId="18" applyFont="1" applyBorder="1" applyAlignment="1">
      <alignment/>
    </xf>
    <xf numFmtId="43" fontId="0" fillId="0" borderId="8" xfId="18" applyFont="1" applyBorder="1" applyAlignment="1">
      <alignment/>
    </xf>
    <xf numFmtId="10" fontId="0" fillId="0" borderId="8" xfId="18" applyNumberFormat="1" applyFont="1" applyBorder="1" applyAlignment="1">
      <alignment/>
    </xf>
    <xf numFmtId="43" fontId="0" fillId="2" borderId="3" xfId="0" applyNumberFormat="1" applyFont="1" applyFill="1" applyBorder="1" applyAlignment="1">
      <alignment/>
    </xf>
    <xf numFmtId="43" fontId="0" fillId="2" borderId="8" xfId="0" applyNumberFormat="1" applyFont="1" applyFill="1" applyBorder="1" applyAlignment="1">
      <alignment/>
    </xf>
    <xf numFmtId="43" fontId="0" fillId="2" borderId="9" xfId="0" applyNumberFormat="1" applyFont="1" applyFill="1" applyBorder="1" applyAlignment="1">
      <alignment/>
    </xf>
    <xf numFmtId="43" fontId="0" fillId="2" borderId="10" xfId="18" applyFont="1" applyFill="1" applyBorder="1" applyAlignment="1">
      <alignment/>
    </xf>
    <xf numFmtId="43" fontId="0" fillId="2" borderId="3" xfId="18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43" fontId="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0" fontId="5" fillId="0" borderId="0" xfId="0" applyNumberFormat="1" applyFont="1" applyFill="1" applyBorder="1" applyAlignment="1">
      <alignment/>
    </xf>
    <xf numFmtId="10" fontId="5" fillId="0" borderId="0" xfId="18" applyNumberFormat="1" applyFont="1" applyFill="1" applyBorder="1" applyAlignment="1">
      <alignment/>
    </xf>
    <xf numFmtId="43" fontId="5" fillId="0" borderId="0" xfId="18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12" xfId="18" applyFont="1" applyBorder="1" applyAlignment="1">
      <alignment/>
    </xf>
    <xf numFmtId="43" fontId="0" fillId="0" borderId="11" xfId="18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0" fontId="15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43" fontId="0" fillId="0" borderId="14" xfId="18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8" fillId="2" borderId="5" xfId="18" applyFont="1" applyFill="1" applyBorder="1" applyAlignment="1">
      <alignment/>
    </xf>
    <xf numFmtId="0" fontId="8" fillId="0" borderId="0" xfId="0" applyFont="1" applyAlignment="1">
      <alignment/>
    </xf>
    <xf numFmtId="168" fontId="1" fillId="3" borderId="15" xfId="0" applyNumberFormat="1" applyFont="1" applyFill="1" applyBorder="1" applyAlignment="1">
      <alignment/>
    </xf>
    <xf numFmtId="43" fontId="19" fillId="0" borderId="1" xfId="18" applyFont="1" applyFill="1" applyBorder="1" applyAlignment="1">
      <alignment/>
    </xf>
    <xf numFmtId="43" fontId="8" fillId="0" borderId="16" xfId="0" applyNumberFormat="1" applyFont="1" applyFill="1" applyBorder="1" applyAlignment="1">
      <alignment/>
    </xf>
    <xf numFmtId="43" fontId="19" fillId="0" borderId="16" xfId="18" applyFont="1" applyFill="1" applyBorder="1" applyAlignment="1">
      <alignment/>
    </xf>
    <xf numFmtId="43" fontId="8" fillId="0" borderId="2" xfId="0" applyNumberFormat="1" applyFont="1" applyFill="1" applyBorder="1" applyAlignment="1">
      <alignment/>
    </xf>
    <xf numFmtId="43" fontId="19" fillId="0" borderId="17" xfId="18" applyFont="1" applyFill="1" applyBorder="1" applyAlignment="1">
      <alignment/>
    </xf>
    <xf numFmtId="43" fontId="8" fillId="0" borderId="3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2" borderId="0" xfId="0" applyFont="1" applyFill="1" applyAlignment="1">
      <alignment/>
    </xf>
    <xf numFmtId="43" fontId="8" fillId="0" borderId="18" xfId="0" applyNumberFormat="1" applyFont="1" applyBorder="1" applyAlignment="1">
      <alignment/>
    </xf>
    <xf numFmtId="43" fontId="8" fillId="3" borderId="15" xfId="0" applyNumberFormat="1" applyFont="1" applyFill="1" applyBorder="1" applyAlignment="1">
      <alignment horizontal="center"/>
    </xf>
    <xf numFmtId="43" fontId="8" fillId="4" borderId="15" xfId="0" applyNumberFormat="1" applyFont="1" applyFill="1" applyBorder="1" applyAlignment="1">
      <alignment/>
    </xf>
    <xf numFmtId="43" fontId="8" fillId="5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3" fontId="2" fillId="2" borderId="0" xfId="18" applyFont="1" applyFill="1" applyBorder="1" applyAlignment="1">
      <alignment/>
    </xf>
    <xf numFmtId="43" fontId="2" fillId="2" borderId="14" xfId="18" applyFont="1" applyFill="1" applyBorder="1" applyAlignment="1">
      <alignment/>
    </xf>
    <xf numFmtId="43" fontId="2" fillId="2" borderId="11" xfId="18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3" fillId="0" borderId="0" xfId="0" applyFont="1" applyAlignment="1">
      <alignment/>
    </xf>
    <xf numFmtId="43" fontId="1" fillId="3" borderId="15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4" borderId="20" xfId="0" applyNumberFormat="1" applyFont="1" applyFill="1" applyBorder="1" applyAlignment="1">
      <alignment/>
    </xf>
    <xf numFmtId="43" fontId="1" fillId="6" borderId="20" xfId="0" applyNumberFormat="1" applyFont="1" applyFill="1" applyBorder="1" applyAlignment="1">
      <alignment/>
    </xf>
    <xf numFmtId="43" fontId="1" fillId="4" borderId="21" xfId="18" applyFont="1" applyFill="1" applyBorder="1" applyAlignment="1">
      <alignment/>
    </xf>
    <xf numFmtId="43" fontId="1" fillId="6" borderId="15" xfId="18" applyFont="1" applyFill="1" applyBorder="1" applyAlignment="1">
      <alignment/>
    </xf>
    <xf numFmtId="43" fontId="8" fillId="0" borderId="22" xfId="0" applyNumberFormat="1" applyFont="1" applyFill="1" applyBorder="1" applyAlignment="1">
      <alignment/>
    </xf>
    <xf numFmtId="10" fontId="8" fillId="0" borderId="23" xfId="0" applyNumberFormat="1" applyFont="1" applyFill="1" applyBorder="1" applyAlignment="1">
      <alignment/>
    </xf>
    <xf numFmtId="43" fontId="8" fillId="0" borderId="23" xfId="0" applyNumberFormat="1" applyFont="1" applyFill="1" applyBorder="1" applyAlignment="1">
      <alignment/>
    </xf>
    <xf numFmtId="43" fontId="8" fillId="0" borderId="24" xfId="0" applyNumberFormat="1" applyFont="1" applyFill="1" applyBorder="1" applyAlignment="1">
      <alignment/>
    </xf>
    <xf numFmtId="10" fontId="8" fillId="0" borderId="23" xfId="18" applyNumberFormat="1" applyFont="1" applyFill="1" applyBorder="1" applyAlignment="1">
      <alignment/>
    </xf>
    <xf numFmtId="9" fontId="8" fillId="5" borderId="15" xfId="0" applyNumberFormat="1" applyFont="1" applyFill="1" applyBorder="1" applyAlignment="1">
      <alignment horizontal="center"/>
    </xf>
    <xf numFmtId="43" fontId="1" fillId="0" borderId="25" xfId="18" applyFont="1" applyFill="1" applyBorder="1" applyAlignment="1">
      <alignment/>
    </xf>
    <xf numFmtId="43" fontId="1" fillId="0" borderId="26" xfId="18" applyFont="1" applyFill="1" applyBorder="1" applyAlignment="1">
      <alignment/>
    </xf>
    <xf numFmtId="43" fontId="1" fillId="0" borderId="27" xfId="18" applyFont="1" applyFill="1" applyBorder="1" applyAlignment="1">
      <alignment/>
    </xf>
    <xf numFmtId="0" fontId="8" fillId="0" borderId="28" xfId="0" applyFont="1" applyBorder="1" applyAlignment="1">
      <alignment/>
    </xf>
    <xf numFmtId="41" fontId="8" fillId="0" borderId="6" xfId="0" applyNumberFormat="1" applyFont="1" applyBorder="1" applyAlignment="1">
      <alignment horizontal="center"/>
    </xf>
    <xf numFmtId="41" fontId="0" fillId="0" borderId="26" xfId="0" applyNumberFormat="1" applyFont="1" applyBorder="1" applyAlignment="1">
      <alignment horizontal="center"/>
    </xf>
    <xf numFmtId="41" fontId="0" fillId="0" borderId="7" xfId="0" applyNumberFormat="1" applyFont="1" applyBorder="1" applyAlignment="1">
      <alignment horizontal="center"/>
    </xf>
    <xf numFmtId="41" fontId="8" fillId="0" borderId="1" xfId="0" applyNumberFormat="1" applyFont="1" applyBorder="1" applyAlignment="1">
      <alignment horizontal="center"/>
    </xf>
    <xf numFmtId="41" fontId="8" fillId="0" borderId="2" xfId="0" applyNumberFormat="1" applyFont="1" applyBorder="1" applyAlignment="1">
      <alignment horizontal="center"/>
    </xf>
    <xf numFmtId="41" fontId="8" fillId="0" borderId="3" xfId="0" applyNumberFormat="1" applyFont="1" applyBorder="1" applyAlignment="1">
      <alignment horizontal="center"/>
    </xf>
    <xf numFmtId="41" fontId="0" fillId="0" borderId="4" xfId="18" applyNumberFormat="1" applyFont="1" applyBorder="1" applyAlignment="1">
      <alignment/>
    </xf>
    <xf numFmtId="41" fontId="0" fillId="0" borderId="8" xfId="18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3" fontId="0" fillId="0" borderId="5" xfId="18" applyFont="1" applyBorder="1" applyAlignment="1">
      <alignment/>
    </xf>
    <xf numFmtId="41" fontId="0" fillId="2" borderId="6" xfId="18" applyNumberFormat="1" applyFont="1" applyFill="1" applyBorder="1" applyAlignment="1">
      <alignment/>
    </xf>
    <xf numFmtId="43" fontId="0" fillId="0" borderId="6" xfId="18" applyFont="1" applyBorder="1" applyAlignment="1">
      <alignment/>
    </xf>
    <xf numFmtId="43" fontId="0" fillId="2" borderId="6" xfId="18" applyFont="1" applyFill="1" applyBorder="1" applyAlignment="1">
      <alignment/>
    </xf>
    <xf numFmtId="43" fontId="0" fillId="2" borderId="2" xfId="18" applyFont="1" applyFill="1" applyBorder="1" applyAlignment="1">
      <alignment/>
    </xf>
    <xf numFmtId="43" fontId="0" fillId="2" borderId="7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43" fontId="8" fillId="0" borderId="24" xfId="0" applyNumberFormat="1" applyFont="1" applyBorder="1" applyAlignment="1">
      <alignment/>
    </xf>
    <xf numFmtId="43" fontId="8" fillId="0" borderId="22" xfId="0" applyNumberFormat="1" applyFont="1" applyBorder="1" applyAlignment="1">
      <alignment/>
    </xf>
    <xf numFmtId="43" fontId="8" fillId="0" borderId="23" xfId="0" applyNumberFormat="1" applyFont="1" applyBorder="1" applyAlignment="1">
      <alignment/>
    </xf>
    <xf numFmtId="41" fontId="8" fillId="0" borderId="9" xfId="0" applyNumberFormat="1" applyFont="1" applyBorder="1" applyAlignment="1">
      <alignment horizontal="center"/>
    </xf>
    <xf numFmtId="43" fontId="8" fillId="0" borderId="1" xfId="18" applyFont="1" applyBorder="1" applyAlignment="1">
      <alignment/>
    </xf>
    <xf numFmtId="43" fontId="8" fillId="0" borderId="2" xfId="18" applyFont="1" applyBorder="1" applyAlignment="1">
      <alignment/>
    </xf>
    <xf numFmtId="43" fontId="8" fillId="0" borderId="3" xfId="18" applyFont="1" applyBorder="1" applyAlignment="1">
      <alignment/>
    </xf>
    <xf numFmtId="43" fontId="8" fillId="2" borderId="7" xfId="18" applyFont="1" applyFill="1" applyBorder="1" applyAlignment="1">
      <alignment/>
    </xf>
    <xf numFmtId="43" fontId="8" fillId="2" borderId="30" xfId="18" applyFont="1" applyFill="1" applyBorder="1" applyAlignment="1">
      <alignment/>
    </xf>
    <xf numFmtId="43" fontId="8" fillId="2" borderId="31" xfId="18" applyFont="1" applyFill="1" applyBorder="1" applyAlignment="1">
      <alignment/>
    </xf>
    <xf numFmtId="41" fontId="8" fillId="0" borderId="10" xfId="0" applyNumberFormat="1" applyFont="1" applyBorder="1" applyAlignment="1">
      <alignment horizontal="center"/>
    </xf>
    <xf numFmtId="41" fontId="0" fillId="0" borderId="6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43" fontId="8" fillId="0" borderId="29" xfId="0" applyNumberFormat="1" applyFont="1" applyBorder="1" applyAlignment="1">
      <alignment/>
    </xf>
    <xf numFmtId="43" fontId="2" fillId="0" borderId="29" xfId="18" applyFont="1" applyBorder="1" applyAlignment="1">
      <alignment/>
    </xf>
    <xf numFmtId="43" fontId="2" fillId="2" borderId="29" xfId="18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/>
      <protection locked="0"/>
    </xf>
    <xf numFmtId="41" fontId="8" fillId="2" borderId="37" xfId="0" applyNumberFormat="1" applyFont="1" applyFill="1" applyBorder="1" applyAlignment="1" applyProtection="1">
      <alignment horizontal="center"/>
      <protection locked="0"/>
    </xf>
    <xf numFmtId="0" fontId="8" fillId="2" borderId="33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41" fontId="8" fillId="2" borderId="39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35" xfId="0" applyFont="1" applyFill="1" applyBorder="1" applyAlignment="1" applyProtection="1">
      <alignment horizontal="center"/>
      <protection locked="0"/>
    </xf>
    <xf numFmtId="41" fontId="8" fillId="2" borderId="7" xfId="0" applyNumberFormat="1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41" fontId="8" fillId="5" borderId="15" xfId="0" applyNumberFormat="1" applyFont="1" applyFill="1" applyBorder="1" applyAlignment="1" applyProtection="1">
      <alignment horizontal="center" vertical="center"/>
      <protection locked="0"/>
    </xf>
    <xf numFmtId="43" fontId="8" fillId="2" borderId="5" xfId="18" applyFont="1" applyFill="1" applyBorder="1" applyAlignment="1" applyProtection="1">
      <alignment/>
      <protection locked="0"/>
    </xf>
    <xf numFmtId="43" fontId="8" fillId="2" borderId="7" xfId="18" applyFont="1" applyFill="1" applyBorder="1" applyAlignment="1" applyProtection="1">
      <alignment/>
      <protection locked="0"/>
    </xf>
    <xf numFmtId="43" fontId="8" fillId="2" borderId="30" xfId="18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38" xfId="0" applyFont="1" applyFill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43" fontId="8" fillId="0" borderId="5" xfId="18" applyFont="1" applyBorder="1" applyAlignment="1" applyProtection="1">
      <alignment/>
      <protection locked="0"/>
    </xf>
    <xf numFmtId="43" fontId="8" fillId="0" borderId="30" xfId="18" applyFont="1" applyBorder="1" applyAlignment="1" applyProtection="1">
      <alignment/>
      <protection locked="0"/>
    </xf>
    <xf numFmtId="43" fontId="8" fillId="0" borderId="8" xfId="18" applyFont="1" applyBorder="1" applyAlignment="1" applyProtection="1">
      <alignment/>
      <protection locked="0"/>
    </xf>
    <xf numFmtId="43" fontId="8" fillId="0" borderId="9" xfId="18" applyFont="1" applyBorder="1" applyAlignment="1" applyProtection="1">
      <alignment/>
      <protection locked="0"/>
    </xf>
    <xf numFmtId="43" fontId="8" fillId="0" borderId="10" xfId="18" applyFont="1" applyBorder="1" applyAlignment="1" applyProtection="1">
      <alignment/>
      <protection locked="0"/>
    </xf>
    <xf numFmtId="43" fontId="8" fillId="2" borderId="44" xfId="0" applyNumberFormat="1" applyFont="1" applyFill="1" applyBorder="1" applyAlignment="1" applyProtection="1">
      <alignment/>
      <protection locked="0"/>
    </xf>
    <xf numFmtId="43" fontId="8" fillId="2" borderId="22" xfId="0" applyNumberFormat="1" applyFont="1" applyFill="1" applyBorder="1" applyAlignment="1" applyProtection="1">
      <alignment/>
      <protection locked="0"/>
    </xf>
    <xf numFmtId="43" fontId="8" fillId="2" borderId="29" xfId="0" applyNumberFormat="1" applyFont="1" applyFill="1" applyBorder="1" applyAlignment="1" applyProtection="1">
      <alignment/>
      <protection locked="0"/>
    </xf>
    <xf numFmtId="43" fontId="8" fillId="2" borderId="21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43" fontId="0" fillId="0" borderId="0" xfId="18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168" fontId="0" fillId="0" borderId="14" xfId="0" applyNumberFormat="1" applyFont="1" applyBorder="1" applyAlignment="1" applyProtection="1">
      <alignment/>
      <protection locked="0"/>
    </xf>
    <xf numFmtId="10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43" fontId="13" fillId="6" borderId="44" xfId="18" applyFont="1" applyFill="1" applyBorder="1" applyAlignment="1" applyProtection="1">
      <alignment/>
      <protection/>
    </xf>
    <xf numFmtId="168" fontId="13" fillId="5" borderId="29" xfId="0" applyNumberFormat="1" applyFont="1" applyFill="1" applyBorder="1" applyAlignment="1" applyProtection="1">
      <alignment/>
      <protection/>
    </xf>
    <xf numFmtId="168" fontId="13" fillId="5" borderId="15" xfId="0" applyNumberFormat="1" applyFont="1" applyFill="1" applyBorder="1" applyAlignment="1" applyProtection="1">
      <alignment/>
      <protection/>
    </xf>
    <xf numFmtId="168" fontId="13" fillId="3" borderId="15" xfId="0" applyNumberFormat="1" applyFont="1" applyFill="1" applyBorder="1" applyAlignment="1" applyProtection="1">
      <alignment/>
      <protection/>
    </xf>
    <xf numFmtId="168" fontId="13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43" fontId="13" fillId="4" borderId="44" xfId="18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168" fontId="13" fillId="0" borderId="51" xfId="0" applyNumberFormat="1" applyFont="1" applyFill="1" applyBorder="1" applyAlignment="1" applyProtection="1">
      <alignment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43" fontId="13" fillId="2" borderId="45" xfId="18" applyFont="1" applyFill="1" applyBorder="1" applyAlignment="1">
      <alignment/>
    </xf>
    <xf numFmtId="10" fontId="13" fillId="2" borderId="5" xfId="18" applyNumberFormat="1" applyFont="1" applyFill="1" applyBorder="1" applyAlignment="1">
      <alignment horizontal="center"/>
    </xf>
    <xf numFmtId="0" fontId="13" fillId="2" borderId="5" xfId="18" applyNumberFormat="1" applyFont="1" applyFill="1" applyBorder="1" applyAlignment="1">
      <alignment horizontal="center"/>
    </xf>
    <xf numFmtId="43" fontId="13" fillId="0" borderId="4" xfId="0" applyNumberFormat="1" applyFont="1" applyBorder="1" applyAlignment="1" applyProtection="1">
      <alignment/>
      <protection locked="0"/>
    </xf>
    <xf numFmtId="43" fontId="13" fillId="2" borderId="4" xfId="18" applyFont="1" applyFill="1" applyBorder="1" applyAlignment="1">
      <alignment/>
    </xf>
    <xf numFmtId="43" fontId="13" fillId="2" borderId="4" xfId="18" applyFont="1" applyFill="1" applyBorder="1" applyAlignment="1" applyProtection="1">
      <alignment/>
      <protection locked="0"/>
    </xf>
    <xf numFmtId="43" fontId="13" fillId="0" borderId="46" xfId="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43" fontId="13" fillId="2" borderId="27" xfId="18" applyFont="1" applyFill="1" applyBorder="1" applyAlignment="1">
      <alignment/>
    </xf>
    <xf numFmtId="10" fontId="13" fillId="2" borderId="8" xfId="18" applyNumberFormat="1" applyFont="1" applyFill="1" applyBorder="1" applyAlignment="1">
      <alignment horizontal="center"/>
    </xf>
    <xf numFmtId="0" fontId="13" fillId="2" borderId="8" xfId="18" applyNumberFormat="1" applyFont="1" applyFill="1" applyBorder="1" applyAlignment="1">
      <alignment horizontal="center"/>
    </xf>
    <xf numFmtId="43" fontId="13" fillId="0" borderId="8" xfId="0" applyNumberFormat="1" applyFont="1" applyBorder="1" applyAlignment="1" applyProtection="1">
      <alignment/>
      <protection locked="0"/>
    </xf>
    <xf numFmtId="43" fontId="13" fillId="2" borderId="8" xfId="18" applyFont="1" applyFill="1" applyBorder="1" applyAlignment="1">
      <alignment/>
    </xf>
    <xf numFmtId="43" fontId="13" fillId="2" borderId="8" xfId="18" applyFont="1" applyFill="1" applyBorder="1" applyAlignment="1" applyProtection="1">
      <alignment/>
      <protection locked="0"/>
    </xf>
    <xf numFmtId="43" fontId="13" fillId="0" borderId="10" xfId="0" applyNumberFormat="1" applyFont="1" applyBorder="1" applyAlignment="1">
      <alignment/>
    </xf>
    <xf numFmtId="43" fontId="13" fillId="2" borderId="5" xfId="18" applyNumberFormat="1" applyFont="1" applyFill="1" applyBorder="1" applyAlignment="1">
      <alignment horizontal="center"/>
    </xf>
    <xf numFmtId="43" fontId="13" fillId="4" borderId="15" xfId="18" applyNumberFormat="1" applyFont="1" applyFill="1" applyBorder="1" applyAlignment="1">
      <alignment horizontal="center"/>
    </xf>
    <xf numFmtId="168" fontId="13" fillId="0" borderId="15" xfId="0" applyNumberFormat="1" applyFont="1" applyFill="1" applyBorder="1" applyAlignment="1" applyProtection="1">
      <alignment/>
      <protection/>
    </xf>
    <xf numFmtId="43" fontId="0" fillId="0" borderId="10" xfId="18" applyFont="1" applyBorder="1" applyAlignment="1">
      <alignment/>
    </xf>
    <xf numFmtId="41" fontId="0" fillId="2" borderId="8" xfId="18" applyNumberFormat="1" applyFont="1" applyFill="1" applyBorder="1" applyAlignment="1">
      <alignment/>
    </xf>
    <xf numFmtId="10" fontId="0" fillId="2" borderId="8" xfId="18" applyNumberFormat="1" applyFont="1" applyFill="1" applyBorder="1" applyAlignment="1">
      <alignment/>
    </xf>
    <xf numFmtId="10" fontId="0" fillId="2" borderId="0" xfId="18" applyNumberFormat="1" applyFont="1" applyFill="1" applyBorder="1" applyAlignment="1" applyProtection="1">
      <alignment horizontal="center"/>
      <protection locked="0"/>
    </xf>
    <xf numFmtId="10" fontId="0" fillId="2" borderId="52" xfId="18" applyNumberFormat="1" applyFont="1" applyFill="1" applyBorder="1" applyAlignment="1" applyProtection="1">
      <alignment horizontal="center"/>
      <protection locked="0"/>
    </xf>
    <xf numFmtId="0" fontId="13" fillId="2" borderId="15" xfId="18" applyNumberFormat="1" applyFont="1" applyFill="1" applyBorder="1" applyAlignment="1">
      <alignment horizontal="center"/>
    </xf>
    <xf numFmtId="43" fontId="13" fillId="2" borderId="7" xfId="18" applyFont="1" applyFill="1" applyBorder="1" applyAlignment="1">
      <alignment/>
    </xf>
    <xf numFmtId="43" fontId="13" fillId="2" borderId="8" xfId="18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43" fontId="13" fillId="0" borderId="4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6" fillId="2" borderId="15" xfId="0" applyFont="1" applyFill="1" applyBorder="1" applyAlignment="1">
      <alignment horizontal="center"/>
    </xf>
    <xf numFmtId="41" fontId="13" fillId="0" borderId="2" xfId="0" applyNumberFormat="1" applyFont="1" applyBorder="1" applyAlignment="1">
      <alignment/>
    </xf>
    <xf numFmtId="41" fontId="1" fillId="0" borderId="23" xfId="0" applyNumberFormat="1" applyFont="1" applyFill="1" applyBorder="1" applyAlignment="1">
      <alignment/>
    </xf>
    <xf numFmtId="43" fontId="8" fillId="0" borderId="20" xfId="18" applyFont="1" applyFill="1" applyBorder="1" applyAlignment="1">
      <alignment/>
    </xf>
    <xf numFmtId="41" fontId="1" fillId="0" borderId="23" xfId="18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2" fontId="15" fillId="0" borderId="32" xfId="0" applyNumberFormat="1" applyFont="1" applyBorder="1" applyAlignment="1">
      <alignment/>
    </xf>
    <xf numFmtId="43" fontId="8" fillId="0" borderId="44" xfId="0" applyNumberFormat="1" applyFont="1" applyFill="1" applyBorder="1" applyAlignment="1">
      <alignment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10" fontId="8" fillId="0" borderId="8" xfId="0" applyNumberFormat="1" applyFont="1" applyBorder="1" applyAlignment="1" applyProtection="1">
      <alignment horizontal="center" vertical="center" wrapText="1"/>
      <protection locked="0"/>
    </xf>
    <xf numFmtId="10" fontId="8" fillId="0" borderId="10" xfId="0" applyNumberFormat="1" applyFont="1" applyBorder="1" applyAlignment="1" applyProtection="1">
      <alignment horizontal="center" vertical="center" wrapText="1"/>
      <protection locked="0"/>
    </xf>
    <xf numFmtId="43" fontId="13" fillId="0" borderId="54" xfId="0" applyNumberFormat="1" applyFont="1" applyBorder="1" applyAlignment="1">
      <alignment/>
    </xf>
    <xf numFmtId="10" fontId="12" fillId="3" borderId="5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44" fontId="13" fillId="0" borderId="57" xfId="18" applyNumberFormat="1" applyFont="1" applyBorder="1" applyAlignment="1" applyProtection="1">
      <alignment horizontal="center" vertical="center" wrapText="1"/>
      <protection locked="0"/>
    </xf>
    <xf numFmtId="10" fontId="8" fillId="0" borderId="58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59" xfId="0" applyBorder="1" applyAlignment="1">
      <alignment/>
    </xf>
    <xf numFmtId="49" fontId="2" fillId="2" borderId="26" xfId="18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52" xfId="0" applyBorder="1" applyAlignment="1">
      <alignment/>
    </xf>
    <xf numFmtId="0" fontId="0" fillId="0" borderId="34" xfId="0" applyBorder="1" applyAlignment="1">
      <alignment/>
    </xf>
    <xf numFmtId="0" fontId="0" fillId="0" borderId="60" xfId="0" applyBorder="1" applyAlignment="1">
      <alignment/>
    </xf>
    <xf numFmtId="0" fontId="0" fillId="0" borderId="40" xfId="0" applyBorder="1" applyAlignment="1">
      <alignment/>
    </xf>
    <xf numFmtId="0" fontId="8" fillId="0" borderId="41" xfId="0" applyFont="1" applyBorder="1" applyAlignment="1">
      <alignment/>
    </xf>
    <xf numFmtId="0" fontId="8" fillId="0" borderId="47" xfId="0" applyFont="1" applyBorder="1" applyAlignment="1">
      <alignment/>
    </xf>
    <xf numFmtId="0" fontId="22" fillId="0" borderId="6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9" xfId="0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61" xfId="0" applyFont="1" applyBorder="1" applyAlignment="1">
      <alignment/>
    </xf>
    <xf numFmtId="0" fontId="0" fillId="0" borderId="4" xfId="0" applyBorder="1" applyAlignment="1">
      <alignment/>
    </xf>
    <xf numFmtId="0" fontId="23" fillId="0" borderId="41" xfId="0" applyFont="1" applyBorder="1" applyAlignment="1">
      <alignment/>
    </xf>
    <xf numFmtId="0" fontId="23" fillId="0" borderId="47" xfId="0" applyFont="1" applyBorder="1" applyAlignment="1">
      <alignment/>
    </xf>
    <xf numFmtId="0" fontId="0" fillId="0" borderId="47" xfId="0" applyFont="1" applyBorder="1" applyAlignment="1">
      <alignment/>
    </xf>
    <xf numFmtId="43" fontId="8" fillId="0" borderId="25" xfId="18" applyFont="1" applyFill="1" applyBorder="1" applyAlignment="1" applyProtection="1">
      <alignment horizontal="center" vertical="center"/>
      <protection locked="0"/>
    </xf>
    <xf numFmtId="43" fontId="8" fillId="0" borderId="45" xfId="18" applyFont="1" applyFill="1" applyBorder="1" applyAlignment="1" applyProtection="1">
      <alignment horizontal="center" vertical="center"/>
      <protection locked="0"/>
    </xf>
    <xf numFmtId="43" fontId="8" fillId="0" borderId="27" xfId="18" applyFont="1" applyFill="1" applyBorder="1" applyAlignment="1" applyProtection="1">
      <alignment horizontal="center" vertical="center"/>
      <protection locked="0"/>
    </xf>
    <xf numFmtId="43" fontId="8" fillId="2" borderId="31" xfId="18" applyFont="1" applyFill="1" applyBorder="1" applyAlignment="1" applyProtection="1">
      <alignment/>
      <protection locked="0"/>
    </xf>
    <xf numFmtId="168" fontId="8" fillId="0" borderId="22" xfId="0" applyNumberFormat="1" applyFont="1" applyBorder="1" applyAlignment="1" applyProtection="1">
      <alignment/>
      <protection/>
    </xf>
    <xf numFmtId="168" fontId="8" fillId="0" borderId="23" xfId="0" applyNumberFormat="1" applyFont="1" applyBorder="1" applyAlignment="1" applyProtection="1">
      <alignment/>
      <protection/>
    </xf>
    <xf numFmtId="168" fontId="8" fillId="0" borderId="44" xfId="0" applyNumberFormat="1" applyFont="1" applyBorder="1" applyAlignment="1" applyProtection="1">
      <alignment/>
      <protection/>
    </xf>
    <xf numFmtId="43" fontId="13" fillId="0" borderId="4" xfId="0" applyNumberFormat="1" applyFont="1" applyBorder="1" applyAlignment="1" applyProtection="1">
      <alignment/>
      <protection locked="0"/>
    </xf>
    <xf numFmtId="43" fontId="13" fillId="0" borderId="8" xfId="0" applyNumberFormat="1" applyFont="1" applyBorder="1" applyAlignment="1" applyProtection="1">
      <alignment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0" fontId="8" fillId="0" borderId="0" xfId="0" applyNumberFormat="1" applyFont="1" applyBorder="1" applyAlignment="1" applyProtection="1">
      <alignment horizontal="center" vertical="center" wrapText="1"/>
      <protection locked="0"/>
    </xf>
    <xf numFmtId="10" fontId="8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 horizontal="right"/>
    </xf>
    <xf numFmtId="0" fontId="1" fillId="0" borderId="6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0" fillId="0" borderId="59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22" fillId="0" borderId="6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47" xfId="0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0" fontId="22" fillId="0" borderId="47" xfId="0" applyFont="1" applyBorder="1" applyAlignment="1">
      <alignment horizontal="center" vertical="top" wrapText="1"/>
    </xf>
    <xf numFmtId="0" fontId="22" fillId="0" borderId="60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" xfId="0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60" xfId="0" applyBorder="1" applyAlignment="1">
      <alignment/>
    </xf>
    <xf numFmtId="0" fontId="0" fillId="0" borderId="40" xfId="0" applyBorder="1" applyAlignment="1">
      <alignment/>
    </xf>
    <xf numFmtId="0" fontId="26" fillId="0" borderId="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47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0" fillId="0" borderId="59" xfId="0" applyBorder="1" applyAlignment="1">
      <alignment/>
    </xf>
    <xf numFmtId="0" fontId="0" fillId="0" borderId="5" xfId="0" applyBorder="1" applyAlignment="1">
      <alignment/>
    </xf>
    <xf numFmtId="0" fontId="22" fillId="0" borderId="61" xfId="0" applyFont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0" xfId="0" applyBorder="1" applyAlignment="1">
      <alignment wrapText="1"/>
    </xf>
    <xf numFmtId="0" fontId="1" fillId="0" borderId="61" xfId="0" applyFont="1" applyBorder="1" applyAlignment="1">
      <alignment horizontal="center" wrapText="1"/>
    </xf>
    <xf numFmtId="0" fontId="22" fillId="0" borderId="6" xfId="0" applyFont="1" applyBorder="1" applyAlignment="1">
      <alignment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center" wrapText="1"/>
    </xf>
    <xf numFmtId="0" fontId="22" fillId="0" borderId="41" xfId="0" applyFont="1" applyBorder="1" applyAlignment="1">
      <alignment wrapText="1"/>
    </xf>
    <xf numFmtId="0" fontId="0" fillId="0" borderId="0" xfId="0" applyBorder="1" applyAlignment="1">
      <alignment/>
    </xf>
    <xf numFmtId="0" fontId="22" fillId="0" borderId="41" xfId="0" applyFont="1" applyBorder="1" applyAlignment="1">
      <alignment horizontal="center" wrapText="1"/>
    </xf>
    <xf numFmtId="0" fontId="22" fillId="0" borderId="47" xfId="0" applyFont="1" applyBorder="1" applyAlignment="1">
      <alignment wrapText="1"/>
    </xf>
    <xf numFmtId="0" fontId="22" fillId="0" borderId="6" xfId="0" applyFont="1" applyBorder="1" applyAlignment="1">
      <alignment/>
    </xf>
    <xf numFmtId="0" fontId="0" fillId="0" borderId="6" xfId="0" applyBorder="1" applyAlignment="1">
      <alignment/>
    </xf>
    <xf numFmtId="0" fontId="25" fillId="0" borderId="6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59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wrapText="1"/>
    </xf>
    <xf numFmtId="0" fontId="0" fillId="0" borderId="59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3" fillId="0" borderId="61" xfId="0" applyFont="1" applyBorder="1" applyAlignment="1">
      <alignment wrapText="1"/>
    </xf>
    <xf numFmtId="0" fontId="1" fillId="0" borderId="4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textRotation="90" wrapText="1"/>
      <protection locked="0"/>
    </xf>
    <xf numFmtId="0" fontId="8" fillId="0" borderId="42" xfId="0" applyFont="1" applyBorder="1" applyAlignment="1" applyProtection="1">
      <alignment horizontal="center" textRotation="90" wrapText="1"/>
      <protection locked="0"/>
    </xf>
    <xf numFmtId="0" fontId="8" fillId="0" borderId="43" xfId="0" applyFont="1" applyBorder="1" applyAlignment="1" applyProtection="1">
      <alignment horizontal="center" textRotation="90" wrapText="1"/>
      <protection locked="0"/>
    </xf>
    <xf numFmtId="0" fontId="14" fillId="0" borderId="65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8" fillId="0" borderId="6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0" fillId="0" borderId="58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61" xfId="0" applyFont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9" fillId="0" borderId="25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9" fillId="0" borderId="66" xfId="0" applyFont="1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9" fillId="0" borderId="8" xfId="0" applyFont="1" applyBorder="1" applyAlignment="1" applyProtection="1">
      <alignment/>
      <protection locked="0"/>
    </xf>
    <xf numFmtId="0" fontId="9" fillId="0" borderId="9" xfId="0" applyFont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41" fontId="8" fillId="5" borderId="44" xfId="0" applyNumberFormat="1" applyFont="1" applyFill="1" applyBorder="1" applyAlignment="1">
      <alignment horizontal="left"/>
    </xf>
    <xf numFmtId="41" fontId="8" fillId="5" borderId="29" xfId="0" applyNumberFormat="1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8" fillId="5" borderId="32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/>
      <protection locked="0"/>
    </xf>
    <xf numFmtId="0" fontId="8" fillId="0" borderId="68" xfId="0" applyFont="1" applyBorder="1" applyAlignment="1" applyProtection="1">
      <alignment horizontal="center" vertical="justify" textRotation="90"/>
      <protection locked="0"/>
    </xf>
    <xf numFmtId="0" fontId="8" fillId="0" borderId="69" xfId="0" applyFont="1" applyBorder="1" applyAlignment="1" applyProtection="1">
      <alignment horizontal="center" vertical="justify" textRotation="90"/>
      <protection locked="0"/>
    </xf>
    <xf numFmtId="0" fontId="8" fillId="0" borderId="56" xfId="0" applyFont="1" applyBorder="1" applyAlignment="1" applyProtection="1">
      <alignment horizontal="center" vertical="justify" textRotation="90"/>
      <protection locked="0"/>
    </xf>
    <xf numFmtId="0" fontId="8" fillId="0" borderId="70" xfId="0" applyFont="1" applyBorder="1" applyAlignment="1" applyProtection="1">
      <alignment horizontal="center" textRotation="90" wrapText="1"/>
      <protection locked="0"/>
    </xf>
    <xf numFmtId="0" fontId="8" fillId="0" borderId="71" xfId="0" applyFont="1" applyBorder="1" applyAlignment="1" applyProtection="1">
      <alignment horizontal="center" textRotation="90" wrapText="1"/>
      <protection locked="0"/>
    </xf>
    <xf numFmtId="0" fontId="8" fillId="0" borderId="55" xfId="0" applyFont="1" applyBorder="1" applyAlignment="1" applyProtection="1">
      <alignment horizontal="center" textRotation="90" wrapText="1"/>
      <protection locked="0"/>
    </xf>
    <xf numFmtId="41" fontId="8" fillId="5" borderId="21" xfId="0" applyNumberFormat="1" applyFont="1" applyFill="1" applyBorder="1" applyAlignment="1">
      <alignment horizontal="left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0" borderId="6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59" xfId="0" applyFont="1" applyBorder="1" applyAlignment="1">
      <alignment/>
    </xf>
    <xf numFmtId="0" fontId="13" fillId="0" borderId="5" xfId="0" applyFont="1" applyBorder="1" applyAlignment="1">
      <alignment/>
    </xf>
    <xf numFmtId="0" fontId="8" fillId="0" borderId="65" xfId="0" applyFont="1" applyBorder="1" applyAlignment="1" applyProtection="1">
      <alignment horizontal="center" vertical="justify" textRotation="90"/>
      <protection locked="0"/>
    </xf>
    <xf numFmtId="0" fontId="8" fillId="0" borderId="13" xfId="0" applyFont="1" applyBorder="1" applyAlignment="1" applyProtection="1">
      <alignment horizontal="center" vertical="justify" textRotation="90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12" fillId="0" borderId="65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/>
      <protection locked="0"/>
    </xf>
    <xf numFmtId="0" fontId="1" fillId="5" borderId="32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8" fillId="0" borderId="70" xfId="0" applyFont="1" applyFill="1" applyBorder="1" applyAlignment="1" applyProtection="1">
      <alignment horizontal="center" vertical="center" textRotation="90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11" fillId="3" borderId="72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" fillId="4" borderId="72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1" fillId="6" borderId="72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/>
      <protection locked="0"/>
    </xf>
    <xf numFmtId="0" fontId="18" fillId="0" borderId="29" xfId="0" applyFont="1" applyBorder="1" applyAlignment="1" applyProtection="1">
      <alignment/>
      <protection locked="0"/>
    </xf>
    <xf numFmtId="0" fontId="18" fillId="0" borderId="21" xfId="0" applyFont="1" applyBorder="1" applyAlignment="1" applyProtection="1">
      <alignment/>
      <protection locked="0"/>
    </xf>
    <xf numFmtId="0" fontId="8" fillId="0" borderId="65" xfId="0" applyFont="1" applyBorder="1" applyAlignment="1" applyProtection="1">
      <alignment horizontal="center" vertical="center" textRotation="90"/>
      <protection locked="0"/>
    </xf>
    <xf numFmtId="0" fontId="8" fillId="0" borderId="12" xfId="0" applyFont="1" applyBorder="1" applyAlignment="1" applyProtection="1">
      <alignment horizontal="center" vertical="center" textRotation="90"/>
      <protection locked="0"/>
    </xf>
    <xf numFmtId="0" fontId="8" fillId="0" borderId="13" xfId="0" applyFont="1" applyBorder="1" applyAlignment="1" applyProtection="1">
      <alignment horizontal="center" vertical="center" textRotation="90"/>
      <protection locked="0"/>
    </xf>
    <xf numFmtId="0" fontId="11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72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textRotation="90"/>
      <protection locked="0"/>
    </xf>
    <xf numFmtId="0" fontId="8" fillId="0" borderId="55" xfId="0" applyFont="1" applyBorder="1" applyAlignment="1" applyProtection="1">
      <alignment horizontal="center" vertical="center" textRotation="90"/>
      <protection locked="0"/>
    </xf>
    <xf numFmtId="0" fontId="0" fillId="0" borderId="73" xfId="0" applyBorder="1" applyAlignment="1" applyProtection="1">
      <alignment/>
      <protection locked="0"/>
    </xf>
    <xf numFmtId="0" fontId="1" fillId="0" borderId="69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43" fontId="13" fillId="0" borderId="61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43" fontId="13" fillId="0" borderId="6" xfId="0" applyNumberFormat="1" applyFont="1" applyBorder="1" applyAlignment="1">
      <alignment/>
    </xf>
    <xf numFmtId="0" fontId="0" fillId="0" borderId="75" xfId="0" applyBorder="1" applyAlignment="1">
      <alignment/>
    </xf>
    <xf numFmtId="0" fontId="0" fillId="0" borderId="40" xfId="0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168" fontId="13" fillId="0" borderId="44" xfId="0" applyNumberFormat="1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43" fontId="13" fillId="0" borderId="9" xfId="0" applyNumberFormat="1" applyFont="1" applyBorder="1" applyAlignment="1">
      <alignment/>
    </xf>
    <xf numFmtId="0" fontId="0" fillId="0" borderId="30" xfId="0" applyBorder="1" applyAlignment="1">
      <alignment/>
    </xf>
    <xf numFmtId="43" fontId="13" fillId="0" borderId="13" xfId="0" applyNumberFormat="1" applyFont="1" applyBorder="1" applyAlignment="1">
      <alignment/>
    </xf>
    <xf numFmtId="43" fontId="13" fillId="0" borderId="14" xfId="0" applyNumberFormat="1" applyFont="1" applyBorder="1" applyAlignment="1">
      <alignment/>
    </xf>
    <xf numFmtId="0" fontId="8" fillId="7" borderId="76" xfId="0" applyFont="1" applyFill="1" applyBorder="1" applyAlignment="1">
      <alignment horizontal="center" vertical="center"/>
    </xf>
    <xf numFmtId="0" fontId="8" fillId="7" borderId="77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79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81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13" fillId="0" borderId="82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43" fontId="13" fillId="7" borderId="13" xfId="0" applyNumberFormat="1" applyFont="1" applyFill="1" applyBorder="1" applyAlignment="1">
      <alignment/>
    </xf>
    <xf numFmtId="43" fontId="13" fillId="7" borderId="14" xfId="0" applyNumberFormat="1" applyFont="1" applyFill="1" applyBorder="1" applyAlignment="1">
      <alignment/>
    </xf>
    <xf numFmtId="168" fontId="13" fillId="0" borderId="29" xfId="0" applyNumberFormat="1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6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textRotation="90"/>
      <protection locked="0"/>
    </xf>
    <xf numFmtId="0" fontId="8" fillId="0" borderId="2" xfId="0" applyFont="1" applyBorder="1" applyAlignment="1" applyProtection="1">
      <alignment horizontal="center" vertical="center" textRotation="90"/>
      <protection locked="0"/>
    </xf>
    <xf numFmtId="0" fontId="8" fillId="0" borderId="3" xfId="0" applyFont="1" applyBorder="1" applyAlignment="1" applyProtection="1">
      <alignment horizontal="center" vertical="center" textRotation="90"/>
      <protection locked="0"/>
    </xf>
    <xf numFmtId="0" fontId="20" fillId="6" borderId="32" xfId="0" applyFont="1" applyFill="1" applyBorder="1" applyAlignment="1" applyProtection="1">
      <alignment horizontal="center" vertical="center" wrapText="1"/>
      <protection locked="0"/>
    </xf>
    <xf numFmtId="0" fontId="21" fillId="6" borderId="72" xfId="0" applyFont="1" applyFill="1" applyBorder="1" applyAlignment="1" applyProtection="1">
      <alignment horizontal="center" vertical="center"/>
      <protection locked="0"/>
    </xf>
    <xf numFmtId="0" fontId="21" fillId="6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75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70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5" fillId="4" borderId="44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3" fillId="5" borderId="66" xfId="0" applyFont="1" applyFill="1" applyBorder="1" applyAlignment="1" applyProtection="1">
      <alignment horizontal="center" vertical="center" wrapText="1"/>
      <protection locked="0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25" xfId="0" applyFont="1" applyFill="1" applyBorder="1" applyAlignment="1" applyProtection="1">
      <alignment horizontal="center" vertical="center" wrapText="1"/>
      <protection locked="0"/>
    </xf>
    <xf numFmtId="0" fontId="13" fillId="5" borderId="26" xfId="0" applyFont="1" applyFill="1" applyBorder="1" applyAlignment="1" applyProtection="1">
      <alignment horizontal="center" vertical="center" wrapText="1"/>
      <protection locked="0"/>
    </xf>
    <xf numFmtId="0" fontId="13" fillId="5" borderId="27" xfId="0" applyFont="1" applyFill="1" applyBorder="1" applyAlignment="1" applyProtection="1">
      <alignment horizontal="center" vertical="center" wrapText="1"/>
      <protection locked="0"/>
    </xf>
    <xf numFmtId="0" fontId="13" fillId="3" borderId="74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590550</xdr:colOff>
      <xdr:row>60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973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9</xdr:col>
      <xdr:colOff>600075</xdr:colOff>
      <xdr:row>99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39350"/>
          <a:ext cx="626745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9</xdr:col>
      <xdr:colOff>590550</xdr:colOff>
      <xdr:row>177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916775"/>
          <a:ext cx="6257925" cy="877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9</xdr:col>
      <xdr:colOff>590550</xdr:colOff>
      <xdr:row>237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94200"/>
          <a:ext cx="6257925" cy="864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9</xdr:col>
      <xdr:colOff>590550</xdr:colOff>
      <xdr:row>301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9671625"/>
          <a:ext cx="6257925" cy="906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9</xdr:col>
      <xdr:colOff>590550</xdr:colOff>
      <xdr:row>345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9549050"/>
          <a:ext cx="625792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0">
      <selection activeCell="E15" sqref="E15"/>
    </sheetView>
  </sheetViews>
  <sheetFormatPr defaultColWidth="9.140625" defaultRowHeight="12.75"/>
  <cols>
    <col min="2" max="2" width="10.421875" style="0" customWidth="1"/>
    <col min="4" max="4" width="11.28125" style="0" customWidth="1"/>
    <col min="7" max="7" width="8.421875" style="0" customWidth="1"/>
    <col min="9" max="9" width="10.8515625" style="0" customWidth="1"/>
  </cols>
  <sheetData>
    <row r="1" spans="8:9" ht="12.75">
      <c r="H1" s="381" t="s">
        <v>228</v>
      </c>
      <c r="I1" s="350"/>
    </row>
    <row r="2" spans="8:9" ht="12.75">
      <c r="H2" s="381" t="s">
        <v>225</v>
      </c>
      <c r="I2" s="350"/>
    </row>
    <row r="10" spans="1:9" ht="18">
      <c r="A10" s="310" t="s">
        <v>123</v>
      </c>
      <c r="B10" s="351" t="s">
        <v>124</v>
      </c>
      <c r="C10" s="349"/>
      <c r="D10" s="349"/>
      <c r="E10" s="349"/>
      <c r="F10" s="349"/>
      <c r="G10" s="349"/>
      <c r="H10" s="349"/>
      <c r="I10" s="348"/>
    </row>
    <row r="11" spans="1:9" ht="15.75">
      <c r="A11" s="314"/>
      <c r="B11" s="375" t="s">
        <v>125</v>
      </c>
      <c r="C11" s="376"/>
      <c r="D11" s="376"/>
      <c r="E11" s="376"/>
      <c r="F11" s="376"/>
      <c r="G11" s="376"/>
      <c r="H11" s="376"/>
      <c r="I11" s="377"/>
    </row>
    <row r="12" spans="1:9" ht="15.75">
      <c r="A12" s="314"/>
      <c r="B12" s="375" t="s">
        <v>126</v>
      </c>
      <c r="C12" s="376"/>
      <c r="D12" s="376"/>
      <c r="E12" s="376"/>
      <c r="F12" s="376"/>
      <c r="G12" s="376"/>
      <c r="H12" s="376"/>
      <c r="I12" s="377"/>
    </row>
    <row r="13" spans="1:9" ht="15.75">
      <c r="A13" s="317"/>
      <c r="B13" s="378" t="s">
        <v>144</v>
      </c>
      <c r="C13" s="379"/>
      <c r="D13" s="379"/>
      <c r="E13" s="379"/>
      <c r="F13" s="379"/>
      <c r="G13" s="379"/>
      <c r="H13" s="379"/>
      <c r="I13" s="380"/>
    </row>
    <row r="16" spans="1:9" ht="18.75" customHeight="1">
      <c r="A16" s="369" t="s">
        <v>127</v>
      </c>
      <c r="B16" s="370"/>
      <c r="C16" s="370"/>
      <c r="D16" s="370"/>
      <c r="E16" s="370"/>
      <c r="F16" s="370"/>
      <c r="G16" s="370"/>
      <c r="H16" s="370"/>
      <c r="I16" s="371"/>
    </row>
    <row r="17" spans="1:9" ht="19.5" customHeight="1">
      <c r="A17" s="362" t="s">
        <v>128</v>
      </c>
      <c r="B17" s="363"/>
      <c r="C17" s="372" t="s">
        <v>129</v>
      </c>
      <c r="D17" s="373"/>
      <c r="E17" s="372" t="s">
        <v>130</v>
      </c>
      <c r="F17" s="374"/>
      <c r="G17" s="373"/>
      <c r="H17" s="372" t="s">
        <v>131</v>
      </c>
      <c r="I17" s="373"/>
    </row>
    <row r="18" spans="1:9" ht="23.25" customHeight="1">
      <c r="A18" s="362" t="s">
        <v>132</v>
      </c>
      <c r="B18" s="363"/>
      <c r="C18" s="364"/>
      <c r="D18" s="365"/>
      <c r="E18" s="366"/>
      <c r="F18" s="367"/>
      <c r="G18" s="368"/>
      <c r="H18" s="364"/>
      <c r="I18" s="365"/>
    </row>
    <row r="19" spans="1:9" ht="23.25" customHeight="1">
      <c r="A19" s="362" t="s">
        <v>133</v>
      </c>
      <c r="B19" s="363"/>
      <c r="C19" s="364"/>
      <c r="D19" s="365"/>
      <c r="E19" s="366"/>
      <c r="F19" s="367"/>
      <c r="G19" s="368"/>
      <c r="H19" s="364"/>
      <c r="I19" s="365"/>
    </row>
    <row r="21" spans="1:9" ht="21" customHeight="1">
      <c r="A21" s="352" t="s">
        <v>134</v>
      </c>
      <c r="B21" s="353"/>
      <c r="C21" s="353"/>
      <c r="D21" s="353"/>
      <c r="E21" s="353"/>
      <c r="F21" s="353"/>
      <c r="G21" s="353"/>
      <c r="H21" s="353"/>
      <c r="I21" s="354"/>
    </row>
    <row r="22" spans="1:9" ht="12.75">
      <c r="A22" s="311"/>
      <c r="B22" s="312"/>
      <c r="C22" s="312"/>
      <c r="D22" s="312"/>
      <c r="E22" s="312"/>
      <c r="F22" s="312"/>
      <c r="G22" s="312"/>
      <c r="H22" s="312"/>
      <c r="I22" s="313"/>
    </row>
    <row r="23" spans="1:9" ht="16.5" customHeight="1">
      <c r="A23" s="320" t="s">
        <v>135</v>
      </c>
      <c r="B23" s="1"/>
      <c r="C23" s="1"/>
      <c r="D23" s="1"/>
      <c r="E23" s="1"/>
      <c r="F23" s="1"/>
      <c r="G23" s="1"/>
      <c r="H23" s="1"/>
      <c r="I23" s="316"/>
    </row>
    <row r="24" spans="1:9" ht="16.5" customHeight="1">
      <c r="A24" s="320" t="s">
        <v>136</v>
      </c>
      <c r="B24" s="1"/>
      <c r="C24" s="1"/>
      <c r="D24" s="1"/>
      <c r="E24" s="1"/>
      <c r="F24" s="1"/>
      <c r="G24" s="1"/>
      <c r="H24" s="1"/>
      <c r="I24" s="316"/>
    </row>
    <row r="25" spans="1:9" ht="16.5" customHeight="1">
      <c r="A25" s="320" t="s">
        <v>137</v>
      </c>
      <c r="B25" s="1"/>
      <c r="C25" s="1"/>
      <c r="D25" s="1"/>
      <c r="E25" s="1"/>
      <c r="F25" s="1"/>
      <c r="G25" s="1"/>
      <c r="H25" s="1"/>
      <c r="I25" s="316"/>
    </row>
    <row r="26" spans="1:9" ht="16.5" customHeight="1">
      <c r="A26" s="320" t="s">
        <v>138</v>
      </c>
      <c r="B26" s="1"/>
      <c r="C26" s="1"/>
      <c r="D26" s="1"/>
      <c r="E26" s="1"/>
      <c r="F26" s="1"/>
      <c r="G26" s="1"/>
      <c r="H26" s="1"/>
      <c r="I26" s="316"/>
    </row>
    <row r="27" spans="1:9" ht="6" customHeight="1">
      <c r="A27" s="321"/>
      <c r="B27" s="318"/>
      <c r="C27" s="318"/>
      <c r="D27" s="318"/>
      <c r="E27" s="318"/>
      <c r="F27" s="318"/>
      <c r="G27" s="318"/>
      <c r="H27" s="318"/>
      <c r="I27" s="319"/>
    </row>
    <row r="29" spans="1:9" ht="21" customHeight="1">
      <c r="A29" s="352" t="s">
        <v>139</v>
      </c>
      <c r="B29" s="353"/>
      <c r="C29" s="353" t="s">
        <v>139</v>
      </c>
      <c r="D29" s="353"/>
      <c r="E29" s="353"/>
      <c r="F29" s="353"/>
      <c r="G29" s="353"/>
      <c r="H29" s="353"/>
      <c r="I29" s="354"/>
    </row>
    <row r="30" spans="1:9" ht="16.5" customHeight="1">
      <c r="A30" s="320" t="s">
        <v>140</v>
      </c>
      <c r="B30" s="1"/>
      <c r="C30" s="1"/>
      <c r="D30" s="1"/>
      <c r="E30" s="1"/>
      <c r="F30" s="1"/>
      <c r="G30" s="1"/>
      <c r="H30" s="1"/>
      <c r="I30" s="316"/>
    </row>
    <row r="31" spans="1:9" ht="16.5" customHeight="1">
      <c r="A31" s="320" t="s">
        <v>141</v>
      </c>
      <c r="B31" s="1"/>
      <c r="C31" s="1"/>
      <c r="D31" s="1"/>
      <c r="E31" s="1"/>
      <c r="F31" s="1"/>
      <c r="G31" s="1"/>
      <c r="H31" s="1"/>
      <c r="I31" s="316"/>
    </row>
    <row r="32" spans="1:9" ht="16.5" customHeight="1">
      <c r="A32" s="320" t="s">
        <v>142</v>
      </c>
      <c r="B32" s="1"/>
      <c r="C32" s="1"/>
      <c r="D32" s="1"/>
      <c r="E32" s="1"/>
      <c r="F32" s="1"/>
      <c r="G32" s="1"/>
      <c r="H32" s="1"/>
      <c r="I32" s="316"/>
    </row>
    <row r="33" spans="1:9" ht="6" customHeight="1">
      <c r="A33" s="321"/>
      <c r="B33" s="318"/>
      <c r="C33" s="318"/>
      <c r="D33" s="318"/>
      <c r="E33" s="318"/>
      <c r="F33" s="318"/>
      <c r="G33" s="318"/>
      <c r="H33" s="318"/>
      <c r="I33" s="319"/>
    </row>
    <row r="35" spans="1:9" ht="27" customHeight="1">
      <c r="A35" s="355" t="s">
        <v>143</v>
      </c>
      <c r="B35" s="356"/>
      <c r="C35" s="356"/>
      <c r="D35" s="356"/>
      <c r="E35" s="356"/>
      <c r="F35" s="356"/>
      <c r="G35" s="356"/>
      <c r="H35" s="356"/>
      <c r="I35" s="357"/>
    </row>
    <row r="36" spans="1:9" ht="20.25" customHeight="1">
      <c r="A36" s="358" t="s">
        <v>144</v>
      </c>
      <c r="B36" s="359"/>
      <c r="C36" s="359"/>
      <c r="D36" s="358" t="s">
        <v>145</v>
      </c>
      <c r="E36" s="360"/>
      <c r="F36" s="360"/>
      <c r="G36" s="361" t="s">
        <v>146</v>
      </c>
      <c r="H36" s="360"/>
      <c r="I36" s="360"/>
    </row>
    <row r="37" spans="1:9" ht="21.75" customHeight="1">
      <c r="A37" s="322" t="s">
        <v>147</v>
      </c>
      <c r="B37" s="323"/>
      <c r="C37" s="323"/>
      <c r="D37" s="324"/>
      <c r="E37" s="322" t="s">
        <v>148</v>
      </c>
      <c r="F37" s="325"/>
      <c r="G37" s="323"/>
      <c r="H37" s="323"/>
      <c r="I37" s="324"/>
    </row>
    <row r="38" spans="1:9" ht="21.75" customHeight="1">
      <c r="A38" s="322" t="s">
        <v>149</v>
      </c>
      <c r="B38" s="323"/>
      <c r="C38" s="323"/>
      <c r="D38" s="324"/>
      <c r="E38" s="322" t="s">
        <v>150</v>
      </c>
      <c r="F38" s="326"/>
      <c r="G38" s="326"/>
      <c r="H38" s="326"/>
      <c r="I38" s="327"/>
    </row>
    <row r="40" spans="1:9" ht="15">
      <c r="A40" s="328" t="s">
        <v>151</v>
      </c>
      <c r="B40" s="312"/>
      <c r="C40" s="312"/>
      <c r="D40" s="312"/>
      <c r="E40" s="312"/>
      <c r="F40" s="312"/>
      <c r="G40" s="312"/>
      <c r="H40" s="312"/>
      <c r="I40" s="313"/>
    </row>
    <row r="41" spans="1:9" ht="12.75">
      <c r="A41" s="315"/>
      <c r="B41" s="1"/>
      <c r="C41" s="1"/>
      <c r="D41" s="1"/>
      <c r="E41" s="1"/>
      <c r="F41" s="1"/>
      <c r="G41" s="1"/>
      <c r="H41" s="1"/>
      <c r="I41" s="316"/>
    </row>
    <row r="42" spans="1:9" ht="18" customHeight="1">
      <c r="A42" s="320" t="s">
        <v>152</v>
      </c>
      <c r="B42" s="1"/>
      <c r="C42" s="1"/>
      <c r="D42" s="1"/>
      <c r="E42" s="1"/>
      <c r="F42" s="1"/>
      <c r="G42" s="1"/>
      <c r="H42" s="1"/>
      <c r="I42" s="316"/>
    </row>
    <row r="43" spans="1:9" ht="18" customHeight="1">
      <c r="A43" s="320" t="s">
        <v>153</v>
      </c>
      <c r="B43" s="1"/>
      <c r="C43" s="1"/>
      <c r="D43" s="1"/>
      <c r="E43" s="1"/>
      <c r="F43" s="1"/>
      <c r="G43" s="1"/>
      <c r="H43" s="1"/>
      <c r="I43" s="316"/>
    </row>
    <row r="44" spans="1:9" ht="18.75" customHeight="1">
      <c r="A44" s="320" t="s">
        <v>154</v>
      </c>
      <c r="B44" s="1"/>
      <c r="C44" s="1"/>
      <c r="D44" s="1"/>
      <c r="E44" s="1"/>
      <c r="F44" s="1"/>
      <c r="G44" s="1"/>
      <c r="H44" s="1"/>
      <c r="I44" s="316"/>
    </row>
    <row r="45" spans="1:9" ht="18" customHeight="1">
      <c r="A45" s="321" t="s">
        <v>155</v>
      </c>
      <c r="B45" s="318"/>
      <c r="C45" s="318"/>
      <c r="D45" s="318"/>
      <c r="E45" s="318"/>
      <c r="F45" s="318"/>
      <c r="G45" s="318"/>
      <c r="H45" s="318"/>
      <c r="I45" s="319"/>
    </row>
  </sheetData>
  <mergeCells count="25">
    <mergeCell ref="B12:I12"/>
    <mergeCell ref="B13:I13"/>
    <mergeCell ref="H1:I1"/>
    <mergeCell ref="H2:I2"/>
    <mergeCell ref="B10:I10"/>
    <mergeCell ref="B11:I11"/>
    <mergeCell ref="A16:I16"/>
    <mergeCell ref="A17:B17"/>
    <mergeCell ref="C17:D17"/>
    <mergeCell ref="E17:G17"/>
    <mergeCell ref="H17:I17"/>
    <mergeCell ref="A18:B18"/>
    <mergeCell ref="C18:D18"/>
    <mergeCell ref="E18:G18"/>
    <mergeCell ref="H18:I18"/>
    <mergeCell ref="A19:B19"/>
    <mergeCell ref="C19:D19"/>
    <mergeCell ref="E19:G19"/>
    <mergeCell ref="H19:I19"/>
    <mergeCell ref="A21:I21"/>
    <mergeCell ref="A29:I29"/>
    <mergeCell ref="A35:I35"/>
    <mergeCell ref="A36:C36"/>
    <mergeCell ref="D36:F36"/>
    <mergeCell ref="G36:I36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CorelPhotoPaint.Image.6" shapeId="15258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9" sqref="B9:I9"/>
    </sheetView>
  </sheetViews>
  <sheetFormatPr defaultColWidth="9.140625" defaultRowHeight="12.75"/>
  <cols>
    <col min="1" max="1" width="10.140625" style="0" customWidth="1"/>
    <col min="3" max="3" width="9.57421875" style="0" customWidth="1"/>
    <col min="6" max="6" width="10.00390625" style="0" customWidth="1"/>
    <col min="9" max="9" width="10.57421875" style="0" customWidth="1"/>
  </cols>
  <sheetData>
    <row r="1" spans="1:9" ht="30" customHeight="1">
      <c r="A1" s="355" t="s">
        <v>156</v>
      </c>
      <c r="B1" s="356"/>
      <c r="C1" s="356"/>
      <c r="D1" s="356"/>
      <c r="E1" s="356"/>
      <c r="F1" s="356"/>
      <c r="G1" s="356"/>
      <c r="H1" s="356"/>
      <c r="I1" s="357"/>
    </row>
    <row r="2" spans="1:9" ht="36" customHeight="1">
      <c r="A2" s="408" t="s">
        <v>157</v>
      </c>
      <c r="B2" s="409"/>
      <c r="C2" s="410"/>
      <c r="D2" s="408" t="s">
        <v>158</v>
      </c>
      <c r="E2" s="409"/>
      <c r="F2" s="410"/>
      <c r="G2" s="411" t="s">
        <v>159</v>
      </c>
      <c r="H2" s="412"/>
      <c r="I2" s="413"/>
    </row>
    <row r="4" spans="1:9" ht="30" customHeight="1">
      <c r="A4" s="355" t="s">
        <v>160</v>
      </c>
      <c r="B4" s="356"/>
      <c r="C4" s="356"/>
      <c r="D4" s="356"/>
      <c r="E4" s="356"/>
      <c r="F4" s="356"/>
      <c r="G4" s="356"/>
      <c r="H4" s="356"/>
      <c r="I4" s="357"/>
    </row>
    <row r="5" spans="1:9" ht="19.5" customHeight="1">
      <c r="A5" s="329"/>
      <c r="B5" s="407" t="s">
        <v>161</v>
      </c>
      <c r="C5" s="389"/>
      <c r="D5" s="389"/>
      <c r="E5" s="389"/>
      <c r="F5" s="389"/>
      <c r="G5" s="389"/>
      <c r="H5" s="389"/>
      <c r="I5" s="390"/>
    </row>
    <row r="6" spans="1:9" ht="19.5" customHeight="1">
      <c r="A6" s="329"/>
      <c r="B6" s="407" t="s">
        <v>162</v>
      </c>
      <c r="C6" s="389"/>
      <c r="D6" s="389"/>
      <c r="E6" s="389"/>
      <c r="F6" s="389"/>
      <c r="G6" s="389"/>
      <c r="H6" s="389"/>
      <c r="I6" s="390"/>
    </row>
    <row r="7" spans="1:9" ht="19.5" customHeight="1">
      <c r="A7" s="329"/>
      <c r="B7" s="407" t="s">
        <v>163</v>
      </c>
      <c r="C7" s="389"/>
      <c r="D7" s="389"/>
      <c r="E7" s="389"/>
      <c r="F7" s="389"/>
      <c r="G7" s="389"/>
      <c r="H7" s="389"/>
      <c r="I7" s="390"/>
    </row>
    <row r="8" spans="1:9" ht="18" customHeight="1">
      <c r="A8" s="329"/>
      <c r="B8" s="407" t="s">
        <v>164</v>
      </c>
      <c r="C8" s="389"/>
      <c r="D8" s="389"/>
      <c r="E8" s="389"/>
      <c r="F8" s="389"/>
      <c r="G8" s="389"/>
      <c r="H8" s="389"/>
      <c r="I8" s="390"/>
    </row>
    <row r="9" spans="1:9" ht="18" customHeight="1">
      <c r="A9" s="329"/>
      <c r="B9" s="407" t="s">
        <v>165</v>
      </c>
      <c r="C9" s="389"/>
      <c r="D9" s="389"/>
      <c r="E9" s="389"/>
      <c r="F9" s="389"/>
      <c r="G9" s="389"/>
      <c r="H9" s="389"/>
      <c r="I9" s="390"/>
    </row>
    <row r="10" spans="1:9" ht="18" customHeight="1">
      <c r="A10" s="329"/>
      <c r="B10" s="407" t="s">
        <v>166</v>
      </c>
      <c r="C10" s="389"/>
      <c r="D10" s="389"/>
      <c r="E10" s="389"/>
      <c r="F10" s="389"/>
      <c r="G10" s="389"/>
      <c r="H10" s="389"/>
      <c r="I10" s="390"/>
    </row>
    <row r="11" spans="1:9" ht="20.25" customHeight="1">
      <c r="A11" s="329"/>
      <c r="B11" s="407" t="s">
        <v>167</v>
      </c>
      <c r="C11" s="389"/>
      <c r="D11" s="389"/>
      <c r="E11" s="389"/>
      <c r="F11" s="389"/>
      <c r="G11" s="389"/>
      <c r="H11" s="389"/>
      <c r="I11" s="390"/>
    </row>
    <row r="13" spans="1:9" ht="20.25" customHeight="1">
      <c r="A13" s="355" t="s">
        <v>168</v>
      </c>
      <c r="B13" s="356"/>
      <c r="C13" s="356"/>
      <c r="D13" s="356"/>
      <c r="E13" s="356"/>
      <c r="F13" s="356"/>
      <c r="G13" s="356"/>
      <c r="H13" s="356"/>
      <c r="I13" s="357"/>
    </row>
    <row r="14" spans="1:9" ht="20.25" customHeight="1">
      <c r="A14" s="405" t="s">
        <v>169</v>
      </c>
      <c r="B14" s="389"/>
      <c r="C14" s="390"/>
      <c r="D14" s="406"/>
      <c r="E14" s="389"/>
      <c r="F14" s="389"/>
      <c r="G14" s="389"/>
      <c r="H14" s="389"/>
      <c r="I14" s="390"/>
    </row>
    <row r="15" spans="1:9" ht="18" customHeight="1">
      <c r="A15" s="355" t="s">
        <v>170</v>
      </c>
      <c r="B15" s="356"/>
      <c r="C15" s="356"/>
      <c r="D15" s="356"/>
      <c r="E15" s="356"/>
      <c r="F15" s="356"/>
      <c r="G15" s="356"/>
      <c r="H15" s="356"/>
      <c r="I15" s="357"/>
    </row>
    <row r="16" spans="1:9" ht="22.5" customHeight="1">
      <c r="A16" s="401" t="s">
        <v>171</v>
      </c>
      <c r="B16" s="402"/>
      <c r="C16" s="402"/>
      <c r="D16" s="377"/>
      <c r="E16" s="403" t="s">
        <v>172</v>
      </c>
      <c r="F16" s="402"/>
      <c r="G16" s="402"/>
      <c r="H16" s="402"/>
      <c r="I16" s="377"/>
    </row>
    <row r="17" spans="1:9" ht="23.25" customHeight="1">
      <c r="A17" s="404" t="s">
        <v>171</v>
      </c>
      <c r="B17" s="382"/>
      <c r="C17" s="382"/>
      <c r="D17" s="383"/>
      <c r="E17" s="387" t="s">
        <v>172</v>
      </c>
      <c r="F17" s="382"/>
      <c r="G17" s="382"/>
      <c r="H17" s="382"/>
      <c r="I17" s="383"/>
    </row>
    <row r="18" spans="1:9" ht="21" customHeight="1">
      <c r="A18" s="391" t="s">
        <v>173</v>
      </c>
      <c r="B18" s="349"/>
      <c r="C18" s="349"/>
      <c r="D18" s="348"/>
      <c r="E18" s="400" t="s">
        <v>172</v>
      </c>
      <c r="F18" s="349"/>
      <c r="G18" s="349"/>
      <c r="H18" s="349"/>
      <c r="I18" s="348"/>
    </row>
    <row r="19" spans="1:9" ht="23.25" customHeight="1">
      <c r="A19" s="401" t="s">
        <v>173</v>
      </c>
      <c r="B19" s="402"/>
      <c r="C19" s="402"/>
      <c r="D19" s="377"/>
      <c r="E19" s="387" t="s">
        <v>172</v>
      </c>
      <c r="F19" s="382"/>
      <c r="G19" s="382"/>
      <c r="H19" s="382"/>
      <c r="I19" s="383"/>
    </row>
    <row r="20" spans="1:9" ht="12.75">
      <c r="A20" s="391" t="s">
        <v>174</v>
      </c>
      <c r="B20" s="392"/>
      <c r="C20" s="392"/>
      <c r="D20" s="393"/>
      <c r="E20" s="311"/>
      <c r="F20" s="312"/>
      <c r="G20" s="312"/>
      <c r="H20" s="312"/>
      <c r="I20" s="313"/>
    </row>
    <row r="21" spans="1:9" ht="18" customHeight="1">
      <c r="A21" s="394"/>
      <c r="B21" s="395"/>
      <c r="C21" s="395"/>
      <c r="D21" s="396"/>
      <c r="E21" s="387" t="s">
        <v>172</v>
      </c>
      <c r="F21" s="382"/>
      <c r="G21" s="382"/>
      <c r="H21" s="382"/>
      <c r="I21" s="383"/>
    </row>
    <row r="23" spans="1:9" ht="19.5" customHeight="1">
      <c r="A23" s="397" t="s">
        <v>175</v>
      </c>
      <c r="B23" s="392"/>
      <c r="C23" s="392"/>
      <c r="D23" s="392"/>
      <c r="E23" s="392"/>
      <c r="F23" s="392"/>
      <c r="G23" s="392"/>
      <c r="H23" s="392"/>
      <c r="I23" s="393"/>
    </row>
    <row r="24" spans="1:9" ht="18.75" customHeight="1">
      <c r="A24" s="398" t="s">
        <v>176</v>
      </c>
      <c r="B24" s="389"/>
      <c r="C24" s="389"/>
      <c r="D24" s="390"/>
      <c r="E24" s="399"/>
      <c r="F24" s="389"/>
      <c r="G24" s="389"/>
      <c r="H24" s="389"/>
      <c r="I24" s="390"/>
    </row>
    <row r="25" spans="1:9" ht="18.75" customHeight="1">
      <c r="A25" s="364" t="s">
        <v>177</v>
      </c>
      <c r="B25" s="382"/>
      <c r="C25" s="382"/>
      <c r="D25" s="383"/>
      <c r="E25" s="387" t="s">
        <v>172</v>
      </c>
      <c r="F25" s="382"/>
      <c r="G25" s="382"/>
      <c r="H25" s="382"/>
      <c r="I25" s="383"/>
    </row>
    <row r="26" spans="1:9" ht="12.75">
      <c r="A26" s="315"/>
      <c r="B26" s="1"/>
      <c r="C26" s="1"/>
      <c r="D26" s="1"/>
      <c r="E26" s="1"/>
      <c r="F26" s="1"/>
      <c r="G26" s="1"/>
      <c r="H26" s="1"/>
      <c r="I26" s="316"/>
    </row>
    <row r="27" spans="1:9" ht="18" customHeight="1">
      <c r="A27" s="388" t="s">
        <v>178</v>
      </c>
      <c r="B27" s="389"/>
      <c r="C27" s="389"/>
      <c r="D27" s="389"/>
      <c r="E27" s="388" t="s">
        <v>179</v>
      </c>
      <c r="F27" s="389"/>
      <c r="G27" s="389"/>
      <c r="H27" s="389"/>
      <c r="I27" s="390"/>
    </row>
    <row r="28" spans="1:9" ht="15.75">
      <c r="A28" s="384"/>
      <c r="B28" s="385"/>
      <c r="C28" s="385"/>
      <c r="D28" s="386"/>
      <c r="E28" s="384"/>
      <c r="F28" s="385"/>
      <c r="G28" s="385"/>
      <c r="H28" s="385"/>
      <c r="I28" s="386"/>
    </row>
    <row r="30" spans="1:9" ht="21.75" customHeight="1">
      <c r="A30" s="355" t="s">
        <v>180</v>
      </c>
      <c r="B30" s="356"/>
      <c r="C30" s="356"/>
      <c r="D30" s="356"/>
      <c r="E30" s="356"/>
      <c r="F30" s="356"/>
      <c r="G30" s="356"/>
      <c r="H30" s="356"/>
      <c r="I30" s="357"/>
    </row>
    <row r="31" spans="1:9" ht="19.5" customHeight="1">
      <c r="A31" s="364" t="s">
        <v>181</v>
      </c>
      <c r="B31" s="382"/>
      <c r="C31" s="382"/>
      <c r="D31" s="383"/>
      <c r="E31" s="387" t="s">
        <v>182</v>
      </c>
      <c r="F31" s="382"/>
      <c r="G31" s="382"/>
      <c r="H31" s="382"/>
      <c r="I31" s="383"/>
    </row>
    <row r="32" spans="1:9" ht="19.5" customHeight="1">
      <c r="A32" s="364" t="s">
        <v>183</v>
      </c>
      <c r="B32" s="382"/>
      <c r="C32" s="382"/>
      <c r="D32" s="383"/>
      <c r="E32" s="387" t="s">
        <v>182</v>
      </c>
      <c r="F32" s="382"/>
      <c r="G32" s="382"/>
      <c r="H32" s="382"/>
      <c r="I32" s="383"/>
    </row>
    <row r="33" spans="1:9" ht="19.5" customHeight="1">
      <c r="A33" s="364" t="s">
        <v>184</v>
      </c>
      <c r="B33" s="382"/>
      <c r="C33" s="382"/>
      <c r="D33" s="383"/>
      <c r="E33" s="384"/>
      <c r="F33" s="385"/>
      <c r="G33" s="385"/>
      <c r="H33" s="385"/>
      <c r="I33" s="386"/>
    </row>
    <row r="34" spans="1:9" ht="19.5" customHeight="1">
      <c r="A34" s="364" t="s">
        <v>185</v>
      </c>
      <c r="B34" s="382"/>
      <c r="C34" s="382"/>
      <c r="D34" s="383"/>
      <c r="E34" s="384"/>
      <c r="F34" s="385"/>
      <c r="G34" s="385"/>
      <c r="H34" s="385"/>
      <c r="I34" s="386"/>
    </row>
    <row r="35" spans="1:9" ht="19.5" customHeight="1">
      <c r="A35" s="364" t="s">
        <v>186</v>
      </c>
      <c r="B35" s="382"/>
      <c r="C35" s="382"/>
      <c r="D35" s="383"/>
      <c r="E35" s="384"/>
      <c r="F35" s="385"/>
      <c r="G35" s="385"/>
      <c r="H35" s="385"/>
      <c r="I35" s="386"/>
    </row>
  </sheetData>
  <mergeCells count="46">
    <mergeCell ref="A1:I1"/>
    <mergeCell ref="A2:C2"/>
    <mergeCell ref="D2:F2"/>
    <mergeCell ref="G2:I2"/>
    <mergeCell ref="A4:I4"/>
    <mergeCell ref="B5:I5"/>
    <mergeCell ref="B6:I6"/>
    <mergeCell ref="B7:I7"/>
    <mergeCell ref="B8:I8"/>
    <mergeCell ref="B9:I9"/>
    <mergeCell ref="B10:I10"/>
    <mergeCell ref="B11:I11"/>
    <mergeCell ref="A13:I13"/>
    <mergeCell ref="A14:C14"/>
    <mergeCell ref="D14:I14"/>
    <mergeCell ref="A15:I15"/>
    <mergeCell ref="A16:D16"/>
    <mergeCell ref="E16:I16"/>
    <mergeCell ref="A17:D17"/>
    <mergeCell ref="E17:I17"/>
    <mergeCell ref="A18:D18"/>
    <mergeCell ref="E18:I18"/>
    <mergeCell ref="A19:D19"/>
    <mergeCell ref="E19:I19"/>
    <mergeCell ref="A20:D21"/>
    <mergeCell ref="E21:I21"/>
    <mergeCell ref="A23:I23"/>
    <mergeCell ref="A24:D24"/>
    <mergeCell ref="E24:I24"/>
    <mergeCell ref="A25:D25"/>
    <mergeCell ref="E25:I25"/>
    <mergeCell ref="A27:D27"/>
    <mergeCell ref="E27:I27"/>
    <mergeCell ref="A28:D28"/>
    <mergeCell ref="E28:I28"/>
    <mergeCell ref="A30:I30"/>
    <mergeCell ref="A31:D31"/>
    <mergeCell ref="E31:I31"/>
    <mergeCell ref="A32:D32"/>
    <mergeCell ref="E32:I32"/>
    <mergeCell ref="A33:D33"/>
    <mergeCell ref="E33:I33"/>
    <mergeCell ref="A34:D34"/>
    <mergeCell ref="E34:I34"/>
    <mergeCell ref="A35:D35"/>
    <mergeCell ref="E35:I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D9" sqref="D9:F9"/>
    </sheetView>
  </sheetViews>
  <sheetFormatPr defaultColWidth="9.140625" defaultRowHeight="12.75"/>
  <cols>
    <col min="3" max="3" width="10.7109375" style="0" customWidth="1"/>
    <col min="6" max="6" width="10.7109375" style="0" customWidth="1"/>
    <col min="9" max="9" width="9.8515625" style="0" customWidth="1"/>
  </cols>
  <sheetData>
    <row r="1" spans="1:9" ht="22.5" customHeight="1">
      <c r="A1" s="355" t="s">
        <v>187</v>
      </c>
      <c r="B1" s="356"/>
      <c r="C1" s="356"/>
      <c r="D1" s="356"/>
      <c r="E1" s="356"/>
      <c r="F1" s="356"/>
      <c r="G1" s="356"/>
      <c r="H1" s="356"/>
      <c r="I1" s="357"/>
    </row>
    <row r="2" spans="1:9" ht="21.75" customHeight="1">
      <c r="A2" s="424" t="s">
        <v>188</v>
      </c>
      <c r="B2" s="425"/>
      <c r="C2" s="425"/>
      <c r="D2" s="425"/>
      <c r="E2" s="425"/>
      <c r="F2" s="425"/>
      <c r="G2" s="425"/>
      <c r="H2" s="425"/>
      <c r="I2" s="426"/>
    </row>
    <row r="3" spans="1:9" ht="20.25" customHeight="1">
      <c r="A3" s="419" t="s">
        <v>189</v>
      </c>
      <c r="B3" s="370"/>
      <c r="C3" s="370"/>
      <c r="D3" s="370"/>
      <c r="E3" s="370"/>
      <c r="F3" s="370"/>
      <c r="G3" s="370"/>
      <c r="H3" s="370"/>
      <c r="I3" s="371"/>
    </row>
    <row r="4" spans="1:9" ht="21.75" customHeight="1">
      <c r="A4" s="408" t="s">
        <v>190</v>
      </c>
      <c r="B4" s="409"/>
      <c r="C4" s="410"/>
      <c r="D4" s="408" t="s">
        <v>191</v>
      </c>
      <c r="E4" s="409"/>
      <c r="F4" s="410"/>
      <c r="G4" s="408" t="s">
        <v>192</v>
      </c>
      <c r="H4" s="409"/>
      <c r="I4" s="410"/>
    </row>
    <row r="5" spans="1:9" ht="21" customHeight="1">
      <c r="A5" s="421" t="s">
        <v>193</v>
      </c>
      <c r="B5" s="422"/>
      <c r="C5" s="423"/>
      <c r="D5" s="408"/>
      <c r="E5" s="409"/>
      <c r="F5" s="410"/>
      <c r="G5" s="408"/>
      <c r="H5" s="409"/>
      <c r="I5" s="410"/>
    </row>
    <row r="6" spans="1:9" ht="21" customHeight="1">
      <c r="A6" s="416" t="s">
        <v>194</v>
      </c>
      <c r="B6" s="417"/>
      <c r="C6" s="418"/>
      <c r="D6" s="408"/>
      <c r="E6" s="409"/>
      <c r="F6" s="410"/>
      <c r="G6" s="408"/>
      <c r="H6" s="409"/>
      <c r="I6" s="410"/>
    </row>
    <row r="7" spans="1:9" ht="21" customHeight="1">
      <c r="A7" s="421" t="s">
        <v>195</v>
      </c>
      <c r="B7" s="422"/>
      <c r="C7" s="423"/>
      <c r="D7" s="408"/>
      <c r="E7" s="409"/>
      <c r="F7" s="410"/>
      <c r="G7" s="408"/>
      <c r="H7" s="409"/>
      <c r="I7" s="410"/>
    </row>
    <row r="8" spans="1:9" ht="21" customHeight="1">
      <c r="A8" s="421" t="s">
        <v>196</v>
      </c>
      <c r="B8" s="422"/>
      <c r="C8" s="423"/>
      <c r="D8" s="408"/>
      <c r="E8" s="409"/>
      <c r="F8" s="410"/>
      <c r="G8" s="408"/>
      <c r="H8" s="409"/>
      <c r="I8" s="410"/>
    </row>
    <row r="9" spans="1:9" ht="21" customHeight="1">
      <c r="A9" s="416" t="s">
        <v>197</v>
      </c>
      <c r="B9" s="417"/>
      <c r="C9" s="418"/>
      <c r="D9" s="408"/>
      <c r="E9" s="409"/>
      <c r="F9" s="410"/>
      <c r="G9" s="408"/>
      <c r="H9" s="409"/>
      <c r="I9" s="410"/>
    </row>
    <row r="10" spans="1:9" ht="21" customHeight="1">
      <c r="A10" s="408" t="s">
        <v>83</v>
      </c>
      <c r="B10" s="409"/>
      <c r="C10" s="410"/>
      <c r="D10" s="408"/>
      <c r="E10" s="409"/>
      <c r="F10" s="410"/>
      <c r="G10" s="408"/>
      <c r="H10" s="409"/>
      <c r="I10" s="410"/>
    </row>
    <row r="11" spans="1:9" ht="19.5" customHeight="1">
      <c r="A11" s="419" t="s">
        <v>198</v>
      </c>
      <c r="B11" s="370"/>
      <c r="C11" s="370"/>
      <c r="D11" s="370"/>
      <c r="E11" s="370"/>
      <c r="F11" s="370"/>
      <c r="G11" s="370"/>
      <c r="H11" s="370"/>
      <c r="I11" s="371"/>
    </row>
    <row r="12" spans="1:9" ht="20.25" customHeight="1">
      <c r="A12" s="420" t="s">
        <v>199</v>
      </c>
      <c r="B12" s="389"/>
      <c r="C12" s="390"/>
      <c r="D12" s="408"/>
      <c r="E12" s="409"/>
      <c r="F12" s="410"/>
      <c r="G12" s="408"/>
      <c r="H12" s="409"/>
      <c r="I12" s="410"/>
    </row>
    <row r="13" spans="1:9" ht="21" customHeight="1">
      <c r="A13" s="408" t="s">
        <v>83</v>
      </c>
      <c r="B13" s="409"/>
      <c r="C13" s="410"/>
      <c r="D13" s="408"/>
      <c r="E13" s="409"/>
      <c r="F13" s="410"/>
      <c r="G13" s="408"/>
      <c r="H13" s="409"/>
      <c r="I13" s="410"/>
    </row>
    <row r="14" spans="1:9" ht="20.25" customHeight="1">
      <c r="A14" s="408"/>
      <c r="B14" s="409"/>
      <c r="C14" s="410"/>
      <c r="D14" s="408"/>
      <c r="E14" s="409"/>
      <c r="F14" s="410"/>
      <c r="G14" s="408"/>
      <c r="H14" s="409"/>
      <c r="I14" s="410"/>
    </row>
    <row r="16" spans="1:9" ht="23.25" customHeight="1">
      <c r="A16" s="355" t="s">
        <v>200</v>
      </c>
      <c r="B16" s="356"/>
      <c r="C16" s="356"/>
      <c r="D16" s="356"/>
      <c r="E16" s="356"/>
      <c r="F16" s="356"/>
      <c r="G16" s="356"/>
      <c r="H16" s="356"/>
      <c r="I16" s="357"/>
    </row>
    <row r="17" spans="1:9" ht="20.25" customHeight="1">
      <c r="A17" s="419" t="s">
        <v>189</v>
      </c>
      <c r="B17" s="370"/>
      <c r="C17" s="370"/>
      <c r="D17" s="370"/>
      <c r="E17" s="370"/>
      <c r="F17" s="370"/>
      <c r="G17" s="370"/>
      <c r="H17" s="370"/>
      <c r="I17" s="371"/>
    </row>
    <row r="18" spans="1:9" ht="21" customHeight="1">
      <c r="A18" s="408" t="s">
        <v>190</v>
      </c>
      <c r="B18" s="409"/>
      <c r="C18" s="410"/>
      <c r="D18" s="408" t="s">
        <v>201</v>
      </c>
      <c r="E18" s="409"/>
      <c r="F18" s="410"/>
      <c r="G18" s="408" t="s">
        <v>202</v>
      </c>
      <c r="H18" s="409"/>
      <c r="I18" s="410"/>
    </row>
    <row r="19" spans="1:9" ht="21" customHeight="1">
      <c r="A19" s="416" t="s">
        <v>203</v>
      </c>
      <c r="B19" s="417"/>
      <c r="C19" s="418"/>
      <c r="D19" s="408"/>
      <c r="E19" s="409"/>
      <c r="F19" s="410"/>
      <c r="G19" s="408"/>
      <c r="H19" s="409"/>
      <c r="I19" s="410"/>
    </row>
    <row r="20" spans="1:9" ht="21.75" customHeight="1">
      <c r="A20" s="416" t="s">
        <v>204</v>
      </c>
      <c r="B20" s="417"/>
      <c r="C20" s="418"/>
      <c r="D20" s="408"/>
      <c r="E20" s="409"/>
      <c r="F20" s="410"/>
      <c r="G20" s="408"/>
      <c r="H20" s="409"/>
      <c r="I20" s="410"/>
    </row>
    <row r="21" spans="1:9" ht="21" customHeight="1">
      <c r="A21" s="416" t="s">
        <v>205</v>
      </c>
      <c r="B21" s="417"/>
      <c r="C21" s="418"/>
      <c r="D21" s="408"/>
      <c r="E21" s="409"/>
      <c r="F21" s="410"/>
      <c r="G21" s="408"/>
      <c r="H21" s="409"/>
      <c r="I21" s="410"/>
    </row>
    <row r="22" spans="1:9" ht="21" customHeight="1">
      <c r="A22" s="416" t="s">
        <v>206</v>
      </c>
      <c r="B22" s="417"/>
      <c r="C22" s="418"/>
      <c r="D22" s="408"/>
      <c r="E22" s="409"/>
      <c r="F22" s="410"/>
      <c r="G22" s="408"/>
      <c r="H22" s="409"/>
      <c r="I22" s="410"/>
    </row>
    <row r="23" spans="1:9" ht="21" customHeight="1">
      <c r="A23" s="416" t="s">
        <v>207</v>
      </c>
      <c r="B23" s="417"/>
      <c r="C23" s="418"/>
      <c r="D23" s="408"/>
      <c r="E23" s="409"/>
      <c r="F23" s="410"/>
      <c r="G23" s="408"/>
      <c r="H23" s="409"/>
      <c r="I23" s="410"/>
    </row>
    <row r="24" spans="1:9" ht="15">
      <c r="A24" s="408" t="s">
        <v>83</v>
      </c>
      <c r="B24" s="409"/>
      <c r="C24" s="410"/>
      <c r="D24" s="408"/>
      <c r="E24" s="409"/>
      <c r="F24" s="410"/>
      <c r="G24" s="408"/>
      <c r="H24" s="409"/>
      <c r="I24" s="410"/>
    </row>
    <row r="25" spans="1:9" ht="15">
      <c r="A25" s="408" t="s">
        <v>208</v>
      </c>
      <c r="B25" s="409"/>
      <c r="C25" s="410"/>
      <c r="D25" s="408"/>
      <c r="E25" s="409"/>
      <c r="F25" s="410"/>
      <c r="G25" s="408"/>
      <c r="H25" s="409"/>
      <c r="I25" s="410"/>
    </row>
    <row r="26" spans="1:9" ht="15">
      <c r="A26" s="408" t="s">
        <v>83</v>
      </c>
      <c r="B26" s="409"/>
      <c r="C26" s="410"/>
      <c r="D26" s="408"/>
      <c r="E26" s="409"/>
      <c r="F26" s="410"/>
      <c r="G26" s="408"/>
      <c r="H26" s="409"/>
      <c r="I26" s="410"/>
    </row>
    <row r="27" spans="1:9" ht="19.5" customHeight="1">
      <c r="A27" s="419" t="s">
        <v>209</v>
      </c>
      <c r="B27" s="370"/>
      <c r="C27" s="370"/>
      <c r="D27" s="370"/>
      <c r="E27" s="370"/>
      <c r="F27" s="370"/>
      <c r="G27" s="370"/>
      <c r="H27" s="370"/>
      <c r="I27" s="371"/>
    </row>
    <row r="28" spans="1:9" ht="20.25" customHeight="1">
      <c r="A28" s="420" t="s">
        <v>199</v>
      </c>
      <c r="B28" s="389"/>
      <c r="C28" s="390"/>
      <c r="D28" s="408"/>
      <c r="E28" s="409"/>
      <c r="F28" s="410"/>
      <c r="G28" s="408"/>
      <c r="H28" s="409"/>
      <c r="I28" s="410"/>
    </row>
    <row r="29" spans="1:9" ht="20.25" customHeight="1">
      <c r="A29" s="416" t="s">
        <v>210</v>
      </c>
      <c r="B29" s="417"/>
      <c r="C29" s="418"/>
      <c r="D29" s="408"/>
      <c r="E29" s="409"/>
      <c r="F29" s="410"/>
      <c r="G29" s="408"/>
      <c r="H29" s="409"/>
      <c r="I29" s="410"/>
    </row>
    <row r="31" spans="1:9" ht="21" customHeight="1">
      <c r="A31" s="414" t="s">
        <v>211</v>
      </c>
      <c r="B31" s="415"/>
      <c r="C31" s="415"/>
      <c r="D31" s="415"/>
      <c r="E31" s="415"/>
      <c r="F31" s="415"/>
      <c r="G31" s="415"/>
      <c r="H31" s="415"/>
      <c r="I31" s="415"/>
    </row>
    <row r="32" spans="1:9" ht="21.75" customHeight="1">
      <c r="A32" s="414" t="s">
        <v>212</v>
      </c>
      <c r="B32" s="415"/>
      <c r="C32" s="415"/>
      <c r="D32" s="415"/>
      <c r="E32" s="415"/>
      <c r="F32" s="415"/>
      <c r="G32" s="415"/>
      <c r="H32" s="415"/>
      <c r="I32" s="415"/>
    </row>
    <row r="33" spans="1:9" ht="22.5" customHeight="1">
      <c r="A33" s="414" t="s">
        <v>213</v>
      </c>
      <c r="B33" s="415"/>
      <c r="C33" s="415"/>
      <c r="D33" s="415"/>
      <c r="E33" s="415"/>
      <c r="F33" s="415"/>
      <c r="G33" s="415"/>
      <c r="H33" s="415"/>
      <c r="I33" s="415"/>
    </row>
  </sheetData>
  <mergeCells count="73">
    <mergeCell ref="A1:I1"/>
    <mergeCell ref="A2:I2"/>
    <mergeCell ref="A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6:I16"/>
    <mergeCell ref="A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I27"/>
    <mergeCell ref="A28:C28"/>
    <mergeCell ref="D28:F28"/>
    <mergeCell ref="G28:I28"/>
    <mergeCell ref="A32:I32"/>
    <mergeCell ref="A33:I33"/>
    <mergeCell ref="A29:C29"/>
    <mergeCell ref="D29:F29"/>
    <mergeCell ref="G29:I29"/>
    <mergeCell ref="A31:I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D7" sqref="D7"/>
    </sheetView>
  </sheetViews>
  <sheetFormatPr defaultColWidth="9.140625" defaultRowHeight="12.75"/>
  <cols>
    <col min="9" max="9" width="13.7109375" style="0" customWidth="1"/>
  </cols>
  <sheetData>
    <row r="1" spans="1:9" ht="15.75">
      <c r="A1" s="369" t="s">
        <v>214</v>
      </c>
      <c r="B1" s="370"/>
      <c r="C1" s="370"/>
      <c r="D1" s="370"/>
      <c r="E1" s="370"/>
      <c r="F1" s="370"/>
      <c r="G1" s="370"/>
      <c r="H1" s="370"/>
      <c r="I1" s="371"/>
    </row>
    <row r="2" spans="1:9" ht="61.5" customHeight="1">
      <c r="A2" s="427" t="s">
        <v>215</v>
      </c>
      <c r="B2" s="392"/>
      <c r="C2" s="392"/>
      <c r="D2" s="392"/>
      <c r="E2" s="392"/>
      <c r="F2" s="392"/>
      <c r="G2" s="392"/>
      <c r="H2" s="392"/>
      <c r="I2" s="393"/>
    </row>
    <row r="3" spans="1:9" ht="12.75">
      <c r="A3" s="315"/>
      <c r="B3" s="1"/>
      <c r="C3" s="1"/>
      <c r="D3" s="1"/>
      <c r="E3" s="1"/>
      <c r="F3" s="1"/>
      <c r="G3" s="1"/>
      <c r="H3" s="1"/>
      <c r="I3" s="316"/>
    </row>
    <row r="4" spans="1:9" ht="12.75">
      <c r="A4" s="315"/>
      <c r="B4" s="1"/>
      <c r="C4" s="1"/>
      <c r="D4" s="1"/>
      <c r="E4" s="1"/>
      <c r="F4" s="1"/>
      <c r="G4" s="1"/>
      <c r="H4" s="1"/>
      <c r="I4" s="316"/>
    </row>
    <row r="5" spans="1:9" ht="12.75">
      <c r="A5" s="330" t="s">
        <v>216</v>
      </c>
      <c r="B5" s="1"/>
      <c r="C5" s="1"/>
      <c r="D5" s="1"/>
      <c r="E5" s="1"/>
      <c r="F5" s="1"/>
      <c r="G5" s="1"/>
      <c r="H5" s="1"/>
      <c r="I5" s="316"/>
    </row>
    <row r="6" spans="1:9" ht="12.75">
      <c r="A6" s="331" t="s">
        <v>217</v>
      </c>
      <c r="B6" s="318"/>
      <c r="C6" s="318"/>
      <c r="D6" s="318"/>
      <c r="E6" s="318"/>
      <c r="F6" s="318"/>
      <c r="G6" s="318"/>
      <c r="H6" s="318"/>
      <c r="I6" s="319"/>
    </row>
    <row r="7" ht="21.75" customHeight="1"/>
    <row r="8" spans="1:9" ht="15.75">
      <c r="A8" s="369" t="s">
        <v>218</v>
      </c>
      <c r="B8" s="370"/>
      <c r="C8" s="370"/>
      <c r="D8" s="370"/>
      <c r="E8" s="370"/>
      <c r="F8" s="370"/>
      <c r="G8" s="370"/>
      <c r="H8" s="370"/>
      <c r="I8" s="371"/>
    </row>
    <row r="9" spans="1:9" ht="96.75" customHeight="1">
      <c r="A9" s="427" t="s">
        <v>219</v>
      </c>
      <c r="B9" s="392"/>
      <c r="C9" s="392"/>
      <c r="D9" s="392"/>
      <c r="E9" s="392"/>
      <c r="F9" s="392"/>
      <c r="G9" s="392"/>
      <c r="H9" s="392"/>
      <c r="I9" s="393"/>
    </row>
    <row r="10" spans="1:9" ht="12.75">
      <c r="A10" s="315"/>
      <c r="B10" s="1"/>
      <c r="C10" s="1"/>
      <c r="D10" s="1"/>
      <c r="E10" s="1"/>
      <c r="F10" s="1"/>
      <c r="G10" s="1"/>
      <c r="H10" s="1"/>
      <c r="I10" s="316"/>
    </row>
    <row r="11" spans="1:9" ht="12.75">
      <c r="A11" s="315"/>
      <c r="B11" s="1"/>
      <c r="C11" s="1"/>
      <c r="D11" s="1"/>
      <c r="E11" s="1"/>
      <c r="F11" s="1"/>
      <c r="G11" s="1"/>
      <c r="H11" s="1"/>
      <c r="I11" s="316"/>
    </row>
    <row r="12" spans="1:9" ht="12.75">
      <c r="A12" s="330" t="s">
        <v>216</v>
      </c>
      <c r="B12" s="1"/>
      <c r="C12" s="1"/>
      <c r="D12" s="1"/>
      <c r="E12" s="1"/>
      <c r="F12" s="1"/>
      <c r="G12" s="1"/>
      <c r="H12" s="1"/>
      <c r="I12" s="316"/>
    </row>
    <row r="13" spans="1:9" ht="12.75">
      <c r="A13" s="331" t="s">
        <v>217</v>
      </c>
      <c r="B13" s="318"/>
      <c r="C13" s="318"/>
      <c r="D13" s="318"/>
      <c r="E13" s="318"/>
      <c r="F13" s="318"/>
      <c r="G13" s="318"/>
      <c r="H13" s="318"/>
      <c r="I13" s="319"/>
    </row>
    <row r="14" ht="21.75" customHeight="1"/>
    <row r="15" spans="1:9" ht="15.75">
      <c r="A15" s="369" t="s">
        <v>220</v>
      </c>
      <c r="B15" s="370"/>
      <c r="C15" s="370"/>
      <c r="D15" s="370"/>
      <c r="E15" s="370"/>
      <c r="F15" s="370"/>
      <c r="G15" s="370"/>
      <c r="H15" s="370"/>
      <c r="I15" s="371"/>
    </row>
    <row r="16" spans="1:9" ht="75.75" customHeight="1">
      <c r="A16" s="427" t="s">
        <v>221</v>
      </c>
      <c r="B16" s="392"/>
      <c r="C16" s="392"/>
      <c r="D16" s="392"/>
      <c r="E16" s="392"/>
      <c r="F16" s="392"/>
      <c r="G16" s="392"/>
      <c r="H16" s="392"/>
      <c r="I16" s="393"/>
    </row>
    <row r="17" spans="1:9" ht="12.75">
      <c r="A17" s="315"/>
      <c r="B17" s="1"/>
      <c r="C17" s="1"/>
      <c r="D17" s="1"/>
      <c r="E17" s="1"/>
      <c r="F17" s="1"/>
      <c r="G17" s="1"/>
      <c r="H17" s="1"/>
      <c r="I17" s="316"/>
    </row>
    <row r="18" spans="1:9" ht="12.75">
      <c r="A18" s="315"/>
      <c r="B18" s="1"/>
      <c r="C18" s="1"/>
      <c r="D18" s="1"/>
      <c r="E18" s="1"/>
      <c r="F18" s="1"/>
      <c r="G18" s="1"/>
      <c r="H18" s="1"/>
      <c r="I18" s="316"/>
    </row>
    <row r="19" spans="1:9" ht="12.75">
      <c r="A19" s="330" t="s">
        <v>216</v>
      </c>
      <c r="B19" s="1"/>
      <c r="C19" s="1"/>
      <c r="D19" s="1"/>
      <c r="E19" s="1"/>
      <c r="F19" s="1"/>
      <c r="G19" s="1"/>
      <c r="H19" s="1"/>
      <c r="I19" s="316"/>
    </row>
    <row r="20" spans="1:9" ht="12.75">
      <c r="A20" s="331" t="s">
        <v>217</v>
      </c>
      <c r="B20" s="318"/>
      <c r="C20" s="318"/>
      <c r="D20" s="318"/>
      <c r="E20" s="318"/>
      <c r="F20" s="318"/>
      <c r="G20" s="318"/>
      <c r="H20" s="318"/>
      <c r="I20" s="319"/>
    </row>
    <row r="21" ht="23.25" customHeight="1"/>
    <row r="22" spans="1:9" ht="15.75">
      <c r="A22" s="369" t="s">
        <v>222</v>
      </c>
      <c r="B22" s="370"/>
      <c r="C22" s="370"/>
      <c r="D22" s="370"/>
      <c r="E22" s="370"/>
      <c r="F22" s="370"/>
      <c r="G22" s="370"/>
      <c r="H22" s="370"/>
      <c r="I22" s="371"/>
    </row>
    <row r="23" spans="1:9" ht="95.25" customHeight="1">
      <c r="A23" s="427" t="s">
        <v>223</v>
      </c>
      <c r="B23" s="392"/>
      <c r="C23" s="392"/>
      <c r="D23" s="392"/>
      <c r="E23" s="392"/>
      <c r="F23" s="392"/>
      <c r="G23" s="392"/>
      <c r="H23" s="392"/>
      <c r="I23" s="393"/>
    </row>
    <row r="24" spans="1:9" ht="12.75">
      <c r="A24" s="315"/>
      <c r="B24" s="1"/>
      <c r="C24" s="1"/>
      <c r="D24" s="1"/>
      <c r="E24" s="1"/>
      <c r="F24" s="1"/>
      <c r="G24" s="1"/>
      <c r="H24" s="1"/>
      <c r="I24" s="316"/>
    </row>
    <row r="25" spans="1:9" ht="12.75">
      <c r="A25" s="315"/>
      <c r="B25" s="1"/>
      <c r="C25" s="1"/>
      <c r="D25" s="1"/>
      <c r="E25" s="1"/>
      <c r="F25" s="1"/>
      <c r="G25" s="1"/>
      <c r="H25" s="1"/>
      <c r="I25" s="316"/>
    </row>
    <row r="26" spans="1:9" ht="12.75">
      <c r="A26" s="330" t="s">
        <v>216</v>
      </c>
      <c r="B26" s="1"/>
      <c r="C26" s="1"/>
      <c r="D26" s="1"/>
      <c r="E26" s="1"/>
      <c r="F26" s="1"/>
      <c r="G26" s="1"/>
      <c r="H26" s="1"/>
      <c r="I26" s="316"/>
    </row>
    <row r="27" spans="1:9" ht="12.75">
      <c r="A27" s="330" t="s">
        <v>217</v>
      </c>
      <c r="B27" s="1"/>
      <c r="C27" s="1"/>
      <c r="D27" s="1"/>
      <c r="E27" s="1"/>
      <c r="F27" s="1"/>
      <c r="G27" s="1"/>
      <c r="H27" s="1"/>
      <c r="I27" s="316"/>
    </row>
    <row r="28" spans="1:9" ht="12.75">
      <c r="A28" s="332" t="s">
        <v>224</v>
      </c>
      <c r="B28" s="318"/>
      <c r="C28" s="318"/>
      <c r="D28" s="318"/>
      <c r="E28" s="318"/>
      <c r="F28" s="318"/>
      <c r="G28" s="318"/>
      <c r="H28" s="318"/>
      <c r="I28" s="319"/>
    </row>
  </sheetData>
  <mergeCells count="8">
    <mergeCell ref="A1:I1"/>
    <mergeCell ref="A2:I2"/>
    <mergeCell ref="A8:I8"/>
    <mergeCell ref="A9:I9"/>
    <mergeCell ref="A15:I15"/>
    <mergeCell ref="A16:I16"/>
    <mergeCell ref="A22:I22"/>
    <mergeCell ref="A23:I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51"/>
  <sheetViews>
    <sheetView zoomScale="50" zoomScaleNormal="50" workbookViewId="0" topLeftCell="D14">
      <selection activeCell="F50" sqref="F50"/>
    </sheetView>
  </sheetViews>
  <sheetFormatPr defaultColWidth="9.140625" defaultRowHeight="12.75"/>
  <cols>
    <col min="1" max="1" width="8.7109375" style="16" customWidth="1"/>
    <col min="2" max="2" width="7.7109375" style="16" customWidth="1"/>
    <col min="3" max="3" width="7.28125" style="16" customWidth="1"/>
    <col min="4" max="4" width="7.8515625" style="16" customWidth="1"/>
    <col min="5" max="5" width="7.28125" style="16" customWidth="1"/>
    <col min="6" max="6" width="12.421875" style="16" customWidth="1"/>
    <col min="7" max="7" width="12.8515625" style="16" customWidth="1"/>
    <col min="8" max="8" width="12.421875" style="16" customWidth="1"/>
    <col min="9" max="11" width="12.00390625" style="16" customWidth="1"/>
    <col min="12" max="12" width="12.140625" style="16" customWidth="1"/>
    <col min="13" max="13" width="12.28125" style="16" customWidth="1"/>
    <col min="14" max="15" width="12.140625" style="16" customWidth="1"/>
    <col min="16" max="16" width="11.8515625" style="16" customWidth="1"/>
    <col min="17" max="17" width="12.00390625" style="16" customWidth="1"/>
    <col min="18" max="18" width="16.28125" style="16" customWidth="1"/>
    <col min="19" max="19" width="12.421875" style="16" customWidth="1"/>
    <col min="20" max="20" width="12.28125" style="16" customWidth="1"/>
    <col min="21" max="16384" width="9.140625" style="16" customWidth="1"/>
  </cols>
  <sheetData>
    <row r="1" spans="1:20" ht="27" customHeight="1">
      <c r="A1" s="431" t="s">
        <v>35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</row>
    <row r="2" spans="1:23" ht="27" customHeight="1">
      <c r="A2" s="431" t="s">
        <v>84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142"/>
      <c r="V2" s="142"/>
      <c r="W2" s="142"/>
    </row>
    <row r="3" spans="1:23" ht="12.75">
      <c r="A3" s="147"/>
      <c r="B3" s="148"/>
      <c r="C3" s="148"/>
      <c r="D3" s="148"/>
      <c r="E3" s="148"/>
      <c r="F3" s="148"/>
      <c r="G3" s="148"/>
      <c r="H3" s="148"/>
      <c r="I3" s="148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6"/>
      <c r="V3" s="6"/>
      <c r="W3" s="6"/>
    </row>
    <row r="4" spans="1:23" ht="13.5" thickBot="1">
      <c r="A4" s="147"/>
      <c r="B4" s="148"/>
      <c r="C4" s="148"/>
      <c r="D4" s="148"/>
      <c r="E4" s="148"/>
      <c r="F4" s="148"/>
      <c r="G4" s="148"/>
      <c r="H4" s="148"/>
      <c r="I4" s="148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6"/>
      <c r="V4" s="6"/>
      <c r="W4" s="6"/>
    </row>
    <row r="5" spans="1:23" ht="30" customHeight="1">
      <c r="A5" s="450" t="s">
        <v>68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2"/>
      <c r="M5" s="452"/>
      <c r="N5" s="452"/>
      <c r="O5" s="453" t="s">
        <v>69</v>
      </c>
      <c r="P5" s="452"/>
      <c r="Q5" s="452"/>
      <c r="R5" s="452"/>
      <c r="S5" s="452"/>
      <c r="T5" s="454"/>
      <c r="U5" s="143"/>
      <c r="V5" s="143"/>
      <c r="W5" s="143"/>
    </row>
    <row r="6" spans="1:23" ht="30" customHeight="1" thickBot="1">
      <c r="A6" s="464" t="s">
        <v>57</v>
      </c>
      <c r="B6" s="455"/>
      <c r="C6" s="455"/>
      <c r="D6" s="455"/>
      <c r="E6" s="455"/>
      <c r="F6" s="455"/>
      <c r="G6" s="455"/>
      <c r="H6" s="455"/>
      <c r="I6" s="456"/>
      <c r="J6" s="455" t="s">
        <v>58</v>
      </c>
      <c r="K6" s="455"/>
      <c r="L6" s="455"/>
      <c r="M6" s="456" t="s">
        <v>226</v>
      </c>
      <c r="N6" s="457"/>
      <c r="O6" s="457"/>
      <c r="P6" s="457"/>
      <c r="Q6" s="457"/>
      <c r="R6" s="457"/>
      <c r="S6" s="457"/>
      <c r="T6" s="458"/>
      <c r="U6" s="61"/>
      <c r="V6" s="61"/>
      <c r="W6" s="61"/>
    </row>
    <row r="7" spans="1:23" s="67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66"/>
      <c r="V7" s="66"/>
      <c r="W7" s="66"/>
    </row>
    <row r="8" spans="1:23" ht="13.5" thickBo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/>
      <c r="V8"/>
      <c r="W8"/>
    </row>
    <row r="9" spans="1:23" ht="23.25" customHeight="1">
      <c r="A9" s="465" t="s">
        <v>4</v>
      </c>
      <c r="B9" s="435" t="s">
        <v>2</v>
      </c>
      <c r="C9" s="435" t="s">
        <v>3</v>
      </c>
      <c r="D9" s="435" t="s">
        <v>1</v>
      </c>
      <c r="E9" s="468" t="s">
        <v>0</v>
      </c>
      <c r="F9" s="438" t="s">
        <v>96</v>
      </c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40"/>
      <c r="U9"/>
      <c r="V9"/>
      <c r="W9"/>
    </row>
    <row r="10" spans="1:23" ht="18.75" customHeight="1" thickBot="1">
      <c r="A10" s="466"/>
      <c r="B10" s="436"/>
      <c r="C10" s="436"/>
      <c r="D10" s="436"/>
      <c r="E10" s="469"/>
      <c r="F10" s="441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3"/>
      <c r="S10" s="443"/>
      <c r="T10" s="444"/>
      <c r="U10"/>
      <c r="V10"/>
      <c r="W10"/>
    </row>
    <row r="11" spans="1:23" ht="32.25" customHeight="1" thickBot="1">
      <c r="A11" s="466"/>
      <c r="B11" s="436"/>
      <c r="C11" s="436"/>
      <c r="D11" s="436"/>
      <c r="E11" s="469"/>
      <c r="F11" s="472" t="s">
        <v>5</v>
      </c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33" t="s">
        <v>107</v>
      </c>
      <c r="S11" s="152" t="s">
        <v>53</v>
      </c>
      <c r="T11" s="462" t="s">
        <v>104</v>
      </c>
      <c r="U11"/>
      <c r="V11"/>
      <c r="W11"/>
    </row>
    <row r="12" spans="1:23" ht="54" customHeight="1" thickBot="1">
      <c r="A12" s="467"/>
      <c r="B12" s="437"/>
      <c r="C12" s="437"/>
      <c r="D12" s="437"/>
      <c r="E12" s="470"/>
      <c r="F12" s="153" t="s">
        <v>6</v>
      </c>
      <c r="G12" s="154" t="s">
        <v>30</v>
      </c>
      <c r="H12" s="155" t="s">
        <v>7</v>
      </c>
      <c r="I12" s="155" t="s">
        <v>9</v>
      </c>
      <c r="J12" s="155" t="s">
        <v>31</v>
      </c>
      <c r="K12" s="155" t="s">
        <v>8</v>
      </c>
      <c r="L12" s="155" t="s">
        <v>32</v>
      </c>
      <c r="M12" s="155" t="s">
        <v>32</v>
      </c>
      <c r="N12" s="155" t="s">
        <v>33</v>
      </c>
      <c r="O12" s="155" t="s">
        <v>33</v>
      </c>
      <c r="P12" s="155" t="s">
        <v>33</v>
      </c>
      <c r="Q12" s="156" t="s">
        <v>229</v>
      </c>
      <c r="R12" s="434"/>
      <c r="S12" s="157" t="s">
        <v>54</v>
      </c>
      <c r="T12" s="463"/>
      <c r="U12"/>
      <c r="V12"/>
      <c r="W12"/>
    </row>
    <row r="13" spans="1:23" ht="10.5" customHeight="1">
      <c r="A13" s="158">
        <v>1</v>
      </c>
      <c r="B13" s="159">
        <v>2</v>
      </c>
      <c r="C13" s="159">
        <v>3</v>
      </c>
      <c r="D13" s="159">
        <v>4</v>
      </c>
      <c r="E13" s="159">
        <v>5</v>
      </c>
      <c r="F13" s="160">
        <v>6</v>
      </c>
      <c r="G13" s="160">
        <v>7</v>
      </c>
      <c r="H13" s="161">
        <v>8</v>
      </c>
      <c r="I13" s="161">
        <v>9</v>
      </c>
      <c r="J13" s="161">
        <v>10</v>
      </c>
      <c r="K13" s="161">
        <v>11</v>
      </c>
      <c r="L13" s="161">
        <v>12</v>
      </c>
      <c r="M13" s="161">
        <v>13</v>
      </c>
      <c r="N13" s="161">
        <v>14</v>
      </c>
      <c r="O13" s="161">
        <v>15</v>
      </c>
      <c r="P13" s="161">
        <v>16</v>
      </c>
      <c r="Q13" s="161">
        <v>17</v>
      </c>
      <c r="R13" s="162">
        <v>18</v>
      </c>
      <c r="S13" s="163">
        <v>19</v>
      </c>
      <c r="T13" s="164">
        <v>20</v>
      </c>
      <c r="U13"/>
      <c r="V13"/>
      <c r="W13"/>
    </row>
    <row r="14" spans="1:23" ht="10.5" customHeight="1" thickBot="1">
      <c r="A14" s="165" t="s">
        <v>34</v>
      </c>
      <c r="B14" s="445"/>
      <c r="C14" s="446"/>
      <c r="D14" s="446"/>
      <c r="E14" s="447"/>
      <c r="F14" s="448" t="s">
        <v>10</v>
      </c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303"/>
      <c r="T14" s="304"/>
      <c r="U14"/>
      <c r="V14"/>
      <c r="W14"/>
    </row>
    <row r="15" spans="1:23" ht="15.75">
      <c r="A15" s="166"/>
      <c r="B15" s="167"/>
      <c r="C15" s="167"/>
      <c r="D15" s="167"/>
      <c r="E15" s="168"/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09">
        <f>SUM(F15:Q15)</f>
        <v>0</v>
      </c>
      <c r="S15" s="333"/>
      <c r="T15" s="116">
        <f>IF(AND(R15&lt;=75,S15=$S$11),1,0)</f>
        <v>0</v>
      </c>
      <c r="U15"/>
      <c r="V15"/>
      <c r="W15"/>
    </row>
    <row r="16" spans="1:23" ht="15.75">
      <c r="A16" s="169"/>
      <c r="B16" s="170"/>
      <c r="C16" s="170"/>
      <c r="D16" s="170"/>
      <c r="E16" s="171"/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 t="s">
        <v>227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10">
        <f aca="true" t="shared" si="0" ref="R16:R44">SUM(F16:Q16)</f>
        <v>0</v>
      </c>
      <c r="S16" s="334"/>
      <c r="T16" s="117">
        <f aca="true" t="shared" si="1" ref="T16:T44">IF(AND(R16&lt;=75,S16=$S$11),1,0)</f>
        <v>0</v>
      </c>
      <c r="U16"/>
      <c r="V16"/>
      <c r="W16"/>
    </row>
    <row r="17" spans="1:23" ht="15.75">
      <c r="A17" s="169"/>
      <c r="B17" s="170"/>
      <c r="C17" s="170"/>
      <c r="D17" s="170"/>
      <c r="E17" s="171"/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10">
        <f t="shared" si="0"/>
        <v>0</v>
      </c>
      <c r="S17" s="334"/>
      <c r="T17" s="117">
        <f t="shared" si="1"/>
        <v>0</v>
      </c>
      <c r="U17"/>
      <c r="V17"/>
      <c r="W17"/>
    </row>
    <row r="18" spans="1:23" ht="15.75">
      <c r="A18" s="169"/>
      <c r="B18" s="170"/>
      <c r="C18" s="170"/>
      <c r="D18" s="170"/>
      <c r="E18" s="171"/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10">
        <f t="shared" si="0"/>
        <v>0</v>
      </c>
      <c r="S18" s="334"/>
      <c r="T18" s="117">
        <f t="shared" si="1"/>
        <v>0</v>
      </c>
      <c r="U18"/>
      <c r="V18"/>
      <c r="W18"/>
    </row>
    <row r="19" spans="1:23" ht="15.75">
      <c r="A19" s="169"/>
      <c r="B19" s="170"/>
      <c r="C19" s="170"/>
      <c r="D19" s="170"/>
      <c r="E19" s="171"/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10">
        <f t="shared" si="0"/>
        <v>0</v>
      </c>
      <c r="S19" s="334"/>
      <c r="T19" s="117">
        <f t="shared" si="1"/>
        <v>0</v>
      </c>
      <c r="U19"/>
      <c r="V19"/>
      <c r="W19"/>
    </row>
    <row r="20" spans="1:23" ht="15.75">
      <c r="A20" s="169"/>
      <c r="B20" s="170"/>
      <c r="C20" s="170"/>
      <c r="D20" s="170"/>
      <c r="E20" s="171"/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10">
        <f t="shared" si="0"/>
        <v>0</v>
      </c>
      <c r="S20" s="334"/>
      <c r="T20" s="117">
        <f t="shared" si="1"/>
        <v>0</v>
      </c>
      <c r="U20"/>
      <c r="V20"/>
      <c r="W20"/>
    </row>
    <row r="21" spans="1:23" ht="15.75">
      <c r="A21" s="169"/>
      <c r="B21" s="170"/>
      <c r="C21" s="170"/>
      <c r="D21" s="170"/>
      <c r="E21" s="171"/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10">
        <f t="shared" si="0"/>
        <v>0</v>
      </c>
      <c r="S21" s="334"/>
      <c r="T21" s="117">
        <f t="shared" si="1"/>
        <v>0</v>
      </c>
      <c r="U21"/>
      <c r="V21"/>
      <c r="W21"/>
    </row>
    <row r="22" spans="1:23" ht="15.75">
      <c r="A22" s="169"/>
      <c r="B22" s="170"/>
      <c r="C22" s="170"/>
      <c r="D22" s="170"/>
      <c r="E22" s="171"/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10">
        <f t="shared" si="0"/>
        <v>0</v>
      </c>
      <c r="S22" s="334"/>
      <c r="T22" s="117">
        <f t="shared" si="1"/>
        <v>0</v>
      </c>
      <c r="U22"/>
      <c r="V22"/>
      <c r="W22"/>
    </row>
    <row r="23" spans="1:23" ht="15.75">
      <c r="A23" s="169"/>
      <c r="B23" s="170"/>
      <c r="C23" s="170"/>
      <c r="D23" s="170"/>
      <c r="E23" s="171"/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10">
        <f t="shared" si="0"/>
        <v>0</v>
      </c>
      <c r="S23" s="334"/>
      <c r="T23" s="117">
        <f t="shared" si="1"/>
        <v>0</v>
      </c>
      <c r="U23"/>
      <c r="V23"/>
      <c r="W23"/>
    </row>
    <row r="24" spans="1:23" ht="15.75">
      <c r="A24" s="169"/>
      <c r="B24" s="170"/>
      <c r="C24" s="170"/>
      <c r="D24" s="170"/>
      <c r="E24" s="171"/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10">
        <f t="shared" si="0"/>
        <v>0</v>
      </c>
      <c r="S24" s="334"/>
      <c r="T24" s="117">
        <f t="shared" si="1"/>
        <v>0</v>
      </c>
      <c r="U24"/>
      <c r="V24"/>
      <c r="W24"/>
    </row>
    <row r="25" spans="1:23" ht="15.75">
      <c r="A25" s="169"/>
      <c r="B25" s="170"/>
      <c r="C25" s="170"/>
      <c r="D25" s="170"/>
      <c r="E25" s="171"/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10">
        <f t="shared" si="0"/>
        <v>0</v>
      </c>
      <c r="S25" s="334"/>
      <c r="T25" s="117">
        <f t="shared" si="1"/>
        <v>0</v>
      </c>
      <c r="U25"/>
      <c r="V25"/>
      <c r="W25"/>
    </row>
    <row r="26" spans="1:23" ht="15.75">
      <c r="A26" s="169"/>
      <c r="B26" s="170"/>
      <c r="C26" s="170"/>
      <c r="D26" s="170"/>
      <c r="E26" s="171"/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10">
        <f t="shared" si="0"/>
        <v>0</v>
      </c>
      <c r="S26" s="334"/>
      <c r="T26" s="117">
        <f t="shared" si="1"/>
        <v>0</v>
      </c>
      <c r="U26"/>
      <c r="V26"/>
      <c r="W26"/>
    </row>
    <row r="27" spans="1:23" ht="15.75">
      <c r="A27" s="169"/>
      <c r="B27" s="170"/>
      <c r="C27" s="170"/>
      <c r="D27" s="170"/>
      <c r="E27" s="171"/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10">
        <f t="shared" si="0"/>
        <v>0</v>
      </c>
      <c r="S27" s="334"/>
      <c r="T27" s="117">
        <f t="shared" si="1"/>
        <v>0</v>
      </c>
      <c r="U27"/>
      <c r="V27"/>
      <c r="W27"/>
    </row>
    <row r="28" spans="1:23" ht="15.75">
      <c r="A28" s="169"/>
      <c r="B28" s="170"/>
      <c r="C28" s="170"/>
      <c r="D28" s="170"/>
      <c r="E28" s="171"/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10">
        <f t="shared" si="0"/>
        <v>0</v>
      </c>
      <c r="S28" s="334"/>
      <c r="T28" s="117">
        <f t="shared" si="1"/>
        <v>0</v>
      </c>
      <c r="U28"/>
      <c r="V28"/>
      <c r="W28"/>
    </row>
    <row r="29" spans="1:23" ht="15.75">
      <c r="A29" s="169"/>
      <c r="B29" s="170"/>
      <c r="C29" s="170"/>
      <c r="D29" s="170"/>
      <c r="E29" s="171"/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10">
        <f t="shared" si="0"/>
        <v>0</v>
      </c>
      <c r="S29" s="334"/>
      <c r="T29" s="117">
        <f t="shared" si="1"/>
        <v>0</v>
      </c>
      <c r="U29"/>
      <c r="V29"/>
      <c r="W29"/>
    </row>
    <row r="30" spans="1:23" ht="15.75">
      <c r="A30" s="169"/>
      <c r="B30" s="170"/>
      <c r="C30" s="170"/>
      <c r="D30" s="170"/>
      <c r="E30" s="171"/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10">
        <f t="shared" si="0"/>
        <v>0</v>
      </c>
      <c r="S30" s="334"/>
      <c r="T30" s="117">
        <f t="shared" si="1"/>
        <v>0</v>
      </c>
      <c r="U30"/>
      <c r="V30"/>
      <c r="W30"/>
    </row>
    <row r="31" spans="1:23" ht="15.75">
      <c r="A31" s="169"/>
      <c r="B31" s="170"/>
      <c r="C31" s="170"/>
      <c r="D31" s="170"/>
      <c r="E31" s="171"/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10">
        <f t="shared" si="0"/>
        <v>0</v>
      </c>
      <c r="S31" s="334"/>
      <c r="T31" s="117">
        <f t="shared" si="1"/>
        <v>0</v>
      </c>
      <c r="U31"/>
      <c r="V31"/>
      <c r="W31"/>
    </row>
    <row r="32" spans="1:23" ht="15.75">
      <c r="A32" s="169"/>
      <c r="B32" s="170"/>
      <c r="C32" s="170"/>
      <c r="D32" s="170"/>
      <c r="E32" s="171"/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10">
        <f t="shared" si="0"/>
        <v>0</v>
      </c>
      <c r="S32" s="334"/>
      <c r="T32" s="117">
        <f t="shared" si="1"/>
        <v>0</v>
      </c>
      <c r="U32"/>
      <c r="V32"/>
      <c r="W32"/>
    </row>
    <row r="33" spans="1:23" ht="15.75">
      <c r="A33" s="169"/>
      <c r="B33" s="170"/>
      <c r="C33" s="170"/>
      <c r="D33" s="170"/>
      <c r="E33" s="171"/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10">
        <f t="shared" si="0"/>
        <v>0</v>
      </c>
      <c r="S33" s="334"/>
      <c r="T33" s="117">
        <f t="shared" si="1"/>
        <v>0</v>
      </c>
      <c r="U33"/>
      <c r="V33"/>
      <c r="W33"/>
    </row>
    <row r="34" spans="1:23" ht="15.75">
      <c r="A34" s="169"/>
      <c r="B34" s="170"/>
      <c r="C34" s="170"/>
      <c r="D34" s="170"/>
      <c r="E34" s="171"/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10">
        <f t="shared" si="0"/>
        <v>0</v>
      </c>
      <c r="S34" s="334"/>
      <c r="T34" s="117">
        <f t="shared" si="1"/>
        <v>0</v>
      </c>
      <c r="U34"/>
      <c r="V34"/>
      <c r="W34"/>
    </row>
    <row r="35" spans="1:23" ht="15.75">
      <c r="A35" s="169"/>
      <c r="B35" s="170"/>
      <c r="C35" s="170"/>
      <c r="D35" s="170"/>
      <c r="E35" s="171"/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10">
        <f t="shared" si="0"/>
        <v>0</v>
      </c>
      <c r="S35" s="334"/>
      <c r="T35" s="117">
        <f t="shared" si="1"/>
        <v>0</v>
      </c>
      <c r="U35"/>
      <c r="V35"/>
      <c r="W35"/>
    </row>
    <row r="36" spans="1:23" ht="15.75">
      <c r="A36" s="169"/>
      <c r="B36" s="170"/>
      <c r="C36" s="170"/>
      <c r="D36" s="170"/>
      <c r="E36" s="171"/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10">
        <f t="shared" si="0"/>
        <v>0</v>
      </c>
      <c r="S36" s="334"/>
      <c r="T36" s="117">
        <f t="shared" si="1"/>
        <v>0</v>
      </c>
      <c r="U36"/>
      <c r="V36"/>
      <c r="W36"/>
    </row>
    <row r="37" spans="1:23" ht="15.75">
      <c r="A37" s="169"/>
      <c r="B37" s="170"/>
      <c r="C37" s="170"/>
      <c r="D37" s="170"/>
      <c r="E37" s="171"/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10">
        <f t="shared" si="0"/>
        <v>0</v>
      </c>
      <c r="S37" s="334"/>
      <c r="T37" s="117">
        <f t="shared" si="1"/>
        <v>0</v>
      </c>
      <c r="U37"/>
      <c r="V37"/>
      <c r="W37"/>
    </row>
    <row r="38" spans="1:23" ht="15.75">
      <c r="A38" s="169"/>
      <c r="B38" s="170"/>
      <c r="C38" s="170"/>
      <c r="D38" s="170"/>
      <c r="E38" s="171"/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10">
        <f t="shared" si="0"/>
        <v>0</v>
      </c>
      <c r="S38" s="334"/>
      <c r="T38" s="117">
        <f t="shared" si="1"/>
        <v>0</v>
      </c>
      <c r="U38"/>
      <c r="V38"/>
      <c r="W38"/>
    </row>
    <row r="39" spans="1:23" ht="15.75">
      <c r="A39" s="169"/>
      <c r="B39" s="170"/>
      <c r="C39" s="170"/>
      <c r="D39" s="170"/>
      <c r="E39" s="171"/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10">
        <f t="shared" si="0"/>
        <v>0</v>
      </c>
      <c r="S39" s="334"/>
      <c r="T39" s="117">
        <f t="shared" si="1"/>
        <v>0</v>
      </c>
      <c r="U39"/>
      <c r="V39"/>
      <c r="W39"/>
    </row>
    <row r="40" spans="1:23" ht="15.75">
      <c r="A40" s="169"/>
      <c r="B40" s="170"/>
      <c r="C40" s="170"/>
      <c r="D40" s="170"/>
      <c r="E40" s="171"/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10">
        <f t="shared" si="0"/>
        <v>0</v>
      </c>
      <c r="S40" s="334"/>
      <c r="T40" s="117">
        <f t="shared" si="1"/>
        <v>0</v>
      </c>
      <c r="U40"/>
      <c r="V40"/>
      <c r="W40"/>
    </row>
    <row r="41" spans="1:23" ht="15.75">
      <c r="A41" s="169"/>
      <c r="B41" s="170"/>
      <c r="C41" s="170"/>
      <c r="D41" s="170"/>
      <c r="E41" s="171"/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10">
        <f t="shared" si="0"/>
        <v>0</v>
      </c>
      <c r="S41" s="334"/>
      <c r="T41" s="117">
        <f t="shared" si="1"/>
        <v>0</v>
      </c>
      <c r="U41"/>
      <c r="V41"/>
      <c r="W41"/>
    </row>
    <row r="42" spans="1:23" ht="15.75">
      <c r="A42" s="169"/>
      <c r="B42" s="170"/>
      <c r="C42" s="170"/>
      <c r="D42" s="170"/>
      <c r="E42" s="171"/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10">
        <f t="shared" si="0"/>
        <v>0</v>
      </c>
      <c r="S42" s="334"/>
      <c r="T42" s="117">
        <f t="shared" si="1"/>
        <v>0</v>
      </c>
      <c r="U42"/>
      <c r="V42"/>
      <c r="W42"/>
    </row>
    <row r="43" spans="1:23" ht="15.75">
      <c r="A43" s="169"/>
      <c r="B43" s="170"/>
      <c r="C43" s="170"/>
      <c r="D43" s="170"/>
      <c r="E43" s="171"/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10">
        <f t="shared" si="0"/>
        <v>0</v>
      </c>
      <c r="S43" s="334"/>
      <c r="T43" s="117">
        <f t="shared" si="1"/>
        <v>0</v>
      </c>
      <c r="U43"/>
      <c r="V43"/>
      <c r="W43"/>
    </row>
    <row r="44" spans="1:23" ht="16.5" thickBot="1">
      <c r="A44" s="172"/>
      <c r="B44" s="173"/>
      <c r="C44" s="173"/>
      <c r="D44" s="173"/>
      <c r="E44" s="174"/>
      <c r="F44" s="177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78">
        <v>0</v>
      </c>
      <c r="P44" s="178">
        <v>0</v>
      </c>
      <c r="Q44" s="336">
        <v>0</v>
      </c>
      <c r="R44" s="111">
        <f t="shared" si="0"/>
        <v>0</v>
      </c>
      <c r="S44" s="335"/>
      <c r="T44" s="118">
        <f t="shared" si="1"/>
        <v>0</v>
      </c>
      <c r="U44"/>
      <c r="V44"/>
      <c r="W44"/>
    </row>
    <row r="45" spans="1:23" ht="5.25" customHeight="1" thickBot="1">
      <c r="A45" s="474"/>
      <c r="B45" s="475"/>
      <c r="C45" s="475"/>
      <c r="D45" s="475"/>
      <c r="E45" s="476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69"/>
      <c r="S45" s="179"/>
      <c r="T45" s="112"/>
      <c r="U45" s="1"/>
      <c r="V45"/>
      <c r="W45"/>
    </row>
    <row r="46" spans="1:20" ht="16.5" thickBot="1">
      <c r="A46" s="428" t="s">
        <v>67</v>
      </c>
      <c r="B46" s="429"/>
      <c r="C46" s="429"/>
      <c r="D46" s="429"/>
      <c r="E46" s="430"/>
      <c r="F46" s="339">
        <f aca="true" t="shared" si="2" ref="F46:Q46">SUM(F15:F44)</f>
        <v>0</v>
      </c>
      <c r="G46" s="337">
        <f t="shared" si="2"/>
        <v>0</v>
      </c>
      <c r="H46" s="337">
        <f t="shared" si="2"/>
        <v>0</v>
      </c>
      <c r="I46" s="337">
        <f t="shared" si="2"/>
        <v>0</v>
      </c>
      <c r="J46" s="337">
        <f t="shared" si="2"/>
        <v>0</v>
      </c>
      <c r="K46" s="337">
        <f t="shared" si="2"/>
        <v>0</v>
      </c>
      <c r="L46" s="337">
        <f t="shared" si="2"/>
        <v>0</v>
      </c>
      <c r="M46" s="337">
        <f t="shared" si="2"/>
        <v>0</v>
      </c>
      <c r="N46" s="337">
        <f t="shared" si="2"/>
        <v>0</v>
      </c>
      <c r="O46" s="337">
        <f t="shared" si="2"/>
        <v>0</v>
      </c>
      <c r="P46" s="337">
        <f t="shared" si="2"/>
        <v>0</v>
      </c>
      <c r="Q46" s="338">
        <f t="shared" si="2"/>
        <v>0</v>
      </c>
      <c r="R46" s="70">
        <f>SUM(R15:R44)</f>
        <v>0</v>
      </c>
      <c r="S46" s="342">
        <v>0</v>
      </c>
      <c r="T46" s="108" t="e">
        <f>(SUM(T15:T44)/$F$49)</f>
        <v>#DIV/0!</v>
      </c>
    </row>
    <row r="47" ht="13.5" thickBot="1"/>
    <row r="48" spans="1:6" ht="15.75" thickBot="1">
      <c r="A48" s="459" t="s">
        <v>105</v>
      </c>
      <c r="B48" s="460"/>
      <c r="C48" s="460"/>
      <c r="D48" s="471"/>
      <c r="E48" s="175">
        <v>0</v>
      </c>
      <c r="F48" s="121"/>
    </row>
    <row r="49" spans="1:6" ht="15.75" thickBot="1">
      <c r="A49" s="459" t="s">
        <v>106</v>
      </c>
      <c r="B49" s="460"/>
      <c r="C49" s="460"/>
      <c r="D49" s="460"/>
      <c r="E49" s="461"/>
      <c r="F49" s="175">
        <v>0</v>
      </c>
    </row>
    <row r="51" ht="15">
      <c r="K51" s="300" t="s">
        <v>92</v>
      </c>
    </row>
  </sheetData>
  <sheetProtection password="CE88" sheet="1" objects="1" scenarios="1"/>
  <mergeCells count="22">
    <mergeCell ref="A49:E49"/>
    <mergeCell ref="T11:T12"/>
    <mergeCell ref="A6:I6"/>
    <mergeCell ref="A9:A12"/>
    <mergeCell ref="E9:E12"/>
    <mergeCell ref="A48:D48"/>
    <mergeCell ref="D9:D12"/>
    <mergeCell ref="F11:Q11"/>
    <mergeCell ref="C9:C12"/>
    <mergeCell ref="A45:E45"/>
    <mergeCell ref="A1:T1"/>
    <mergeCell ref="A5:N5"/>
    <mergeCell ref="O5:T5"/>
    <mergeCell ref="J6:L6"/>
    <mergeCell ref="M6:T6"/>
    <mergeCell ref="A46:E46"/>
    <mergeCell ref="A2:T2"/>
    <mergeCell ref="R11:R12"/>
    <mergeCell ref="B9:B12"/>
    <mergeCell ref="F9:T10"/>
    <mergeCell ref="B14:E14"/>
    <mergeCell ref="F14:R14"/>
  </mergeCells>
  <conditionalFormatting sqref="T46">
    <cfRule type="cellIs" priority="1" dxfId="0" operator="lessThan" stopIfTrue="1">
      <formula>0.8</formula>
    </cfRule>
  </conditionalFormatting>
  <printOptions horizontalCentered="1" verticalCentered="1"/>
  <pageMargins left="0.1968503937007874" right="0.1968503937007874" top="0.5905511811023623" bottom="0.7874015748031497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X459"/>
  <sheetViews>
    <sheetView zoomScale="50" zoomScaleNormal="50" workbookViewId="0" topLeftCell="H13">
      <selection activeCell="I45" sqref="I45"/>
    </sheetView>
  </sheetViews>
  <sheetFormatPr defaultColWidth="9.140625" defaultRowHeight="12.75"/>
  <cols>
    <col min="1" max="1" width="11.7109375" style="0" customWidth="1"/>
    <col min="2" max="2" width="8.8515625" style="0" customWidth="1"/>
    <col min="3" max="3" width="15.28125" style="0" customWidth="1"/>
    <col min="4" max="6" width="12.00390625" style="0" customWidth="1"/>
    <col min="7" max="7" width="11.8515625" style="0" customWidth="1"/>
    <col min="8" max="8" width="12.00390625" style="0" customWidth="1"/>
    <col min="9" max="9" width="11.8515625" style="0" customWidth="1"/>
    <col min="10" max="10" width="15.28125" style="0" customWidth="1"/>
    <col min="11" max="12" width="11.8515625" style="0" customWidth="1"/>
    <col min="13" max="16" width="12.00390625" style="0" customWidth="1"/>
    <col min="17" max="21" width="11.8515625" style="0" customWidth="1"/>
    <col min="22" max="23" width="15.28125" style="0" customWidth="1"/>
  </cols>
  <sheetData>
    <row r="1" spans="1:23" ht="27" customHeight="1">
      <c r="A1" s="431" t="s">
        <v>35</v>
      </c>
      <c r="B1" s="431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</row>
    <row r="2" spans="1:23" s="21" customFormat="1" ht="27" customHeight="1">
      <c r="A2" s="431" t="s">
        <v>84</v>
      </c>
      <c r="B2" s="431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</row>
    <row r="3" s="21" customFormat="1" ht="12.75"/>
    <row r="4" spans="1:23" s="21" customFormat="1" ht="12.75">
      <c r="A4" s="147"/>
      <c r="B4" s="147"/>
      <c r="C4" s="148"/>
      <c r="D4" s="148"/>
      <c r="E4" s="148"/>
      <c r="F4" s="148"/>
      <c r="G4" s="148"/>
      <c r="H4" s="148"/>
      <c r="I4" s="148"/>
      <c r="J4" s="148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</row>
    <row r="5" spans="1:23" s="21" customFormat="1" ht="13.5" thickBot="1">
      <c r="A5" s="147"/>
      <c r="B5" s="147"/>
      <c r="C5" s="148"/>
      <c r="D5" s="148"/>
      <c r="E5" s="148"/>
      <c r="F5" s="148"/>
      <c r="G5" s="148"/>
      <c r="H5" s="148"/>
      <c r="I5" s="148"/>
      <c r="J5" s="148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1:23" s="21" customFormat="1" ht="30" customHeight="1">
      <c r="A6" s="450" t="s">
        <v>70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3" t="s">
        <v>69</v>
      </c>
      <c r="R6" s="452"/>
      <c r="S6" s="452"/>
      <c r="T6" s="452"/>
      <c r="U6" s="452"/>
      <c r="V6" s="452"/>
      <c r="W6" s="454"/>
    </row>
    <row r="7" spans="1:24" s="21" customFormat="1" ht="30" customHeight="1" thickBot="1">
      <c r="A7" s="464" t="s">
        <v>57</v>
      </c>
      <c r="B7" s="455"/>
      <c r="C7" s="455"/>
      <c r="D7" s="455"/>
      <c r="E7" s="455"/>
      <c r="F7" s="455"/>
      <c r="G7" s="455"/>
      <c r="H7" s="455"/>
      <c r="I7" s="456"/>
      <c r="J7" s="455" t="s">
        <v>58</v>
      </c>
      <c r="K7" s="455"/>
      <c r="L7" s="455"/>
      <c r="M7" s="456" t="s">
        <v>59</v>
      </c>
      <c r="N7" s="457"/>
      <c r="O7" s="457"/>
      <c r="P7" s="457"/>
      <c r="Q7" s="457"/>
      <c r="R7" s="457"/>
      <c r="S7" s="457"/>
      <c r="T7" s="457"/>
      <c r="U7" s="457"/>
      <c r="V7" s="457"/>
      <c r="W7" s="458"/>
      <c r="X7" s="279"/>
    </row>
    <row r="8" spans="1:23" s="83" customFormat="1" ht="12.7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</row>
    <row r="9" spans="1:23" s="21" customFormat="1" ht="13.5" thickBo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</row>
    <row r="10" spans="1:24" s="21" customFormat="1" ht="27" thickBot="1">
      <c r="A10" s="477" t="s">
        <v>97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279"/>
    </row>
    <row r="11" spans="1:23" s="21" customFormat="1" ht="45" customHeight="1" thickBot="1">
      <c r="A11" s="486" t="s">
        <v>4</v>
      </c>
      <c r="B11" s="503" t="s">
        <v>54</v>
      </c>
      <c r="C11" s="488" t="s">
        <v>108</v>
      </c>
      <c r="D11" s="490" t="s">
        <v>46</v>
      </c>
      <c r="E11" s="491"/>
      <c r="F11" s="491"/>
      <c r="G11" s="491"/>
      <c r="H11" s="491"/>
      <c r="I11" s="491"/>
      <c r="J11" s="492"/>
      <c r="K11" s="493" t="s">
        <v>36</v>
      </c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5"/>
      <c r="W11" s="496" t="s">
        <v>111</v>
      </c>
    </row>
    <row r="12" spans="1:23" s="21" customFormat="1" ht="117.75" customHeight="1" thickBot="1">
      <c r="A12" s="487"/>
      <c r="B12" s="504"/>
      <c r="C12" s="489"/>
      <c r="D12" s="180" t="s">
        <v>18</v>
      </c>
      <c r="E12" s="154" t="s">
        <v>48</v>
      </c>
      <c r="F12" s="154" t="s">
        <v>19</v>
      </c>
      <c r="G12" s="154" t="s">
        <v>20</v>
      </c>
      <c r="H12" s="154" t="s">
        <v>21</v>
      </c>
      <c r="I12" s="154" t="s">
        <v>17</v>
      </c>
      <c r="J12" s="181" t="s">
        <v>109</v>
      </c>
      <c r="K12" s="153" t="s">
        <v>37</v>
      </c>
      <c r="L12" s="182" t="s">
        <v>22</v>
      </c>
      <c r="M12" s="182" t="s">
        <v>23</v>
      </c>
      <c r="N12" s="182" t="s">
        <v>49</v>
      </c>
      <c r="O12" s="182" t="s">
        <v>24</v>
      </c>
      <c r="P12" s="182" t="s">
        <v>25</v>
      </c>
      <c r="Q12" s="182" t="s">
        <v>26</v>
      </c>
      <c r="R12" s="182" t="s">
        <v>50</v>
      </c>
      <c r="S12" s="182" t="s">
        <v>27</v>
      </c>
      <c r="T12" s="182" t="s">
        <v>28</v>
      </c>
      <c r="U12" s="182" t="s">
        <v>21</v>
      </c>
      <c r="V12" s="181" t="s">
        <v>110</v>
      </c>
      <c r="W12" s="497"/>
    </row>
    <row r="13" spans="1:23" s="21" customFormat="1" ht="9.75" customHeight="1">
      <c r="A13" s="183">
        <v>1</v>
      </c>
      <c r="B13" s="184">
        <v>2</v>
      </c>
      <c r="C13" s="185">
        <v>3</v>
      </c>
      <c r="D13" s="186">
        <v>4</v>
      </c>
      <c r="E13" s="186">
        <v>5</v>
      </c>
      <c r="F13" s="186">
        <v>6</v>
      </c>
      <c r="G13" s="186">
        <v>7</v>
      </c>
      <c r="H13" s="186">
        <v>8</v>
      </c>
      <c r="I13" s="186">
        <v>9</v>
      </c>
      <c r="J13" s="186">
        <v>10</v>
      </c>
      <c r="K13" s="186">
        <v>11</v>
      </c>
      <c r="L13" s="186">
        <v>12</v>
      </c>
      <c r="M13" s="186">
        <v>13</v>
      </c>
      <c r="N13" s="186">
        <v>14</v>
      </c>
      <c r="O13" s="186">
        <v>15</v>
      </c>
      <c r="P13" s="186">
        <v>16</v>
      </c>
      <c r="Q13" s="186">
        <v>17</v>
      </c>
      <c r="R13" s="186">
        <v>18</v>
      </c>
      <c r="S13" s="186">
        <v>19</v>
      </c>
      <c r="T13" s="186">
        <v>20</v>
      </c>
      <c r="U13" s="186">
        <v>21</v>
      </c>
      <c r="V13" s="186">
        <v>22</v>
      </c>
      <c r="W13" s="187">
        <v>23</v>
      </c>
    </row>
    <row r="14" spans="1:23" s="21" customFormat="1" ht="10.5" customHeight="1" thickBot="1">
      <c r="A14" s="188" t="s">
        <v>34</v>
      </c>
      <c r="B14" s="189"/>
      <c r="C14" s="190" t="s">
        <v>10</v>
      </c>
      <c r="D14" s="498" t="s">
        <v>10</v>
      </c>
      <c r="E14" s="499"/>
      <c r="F14" s="499"/>
      <c r="G14" s="499"/>
      <c r="H14" s="499"/>
      <c r="I14" s="500"/>
      <c r="J14" s="191" t="s">
        <v>10</v>
      </c>
      <c r="K14" s="498" t="s">
        <v>10</v>
      </c>
      <c r="L14" s="501"/>
      <c r="M14" s="501"/>
      <c r="N14" s="501"/>
      <c r="O14" s="501"/>
      <c r="P14" s="501"/>
      <c r="Q14" s="501"/>
      <c r="R14" s="501"/>
      <c r="S14" s="501"/>
      <c r="T14" s="501"/>
      <c r="U14" s="502"/>
      <c r="V14" s="192" t="s">
        <v>10</v>
      </c>
      <c r="W14" s="193" t="s">
        <v>10</v>
      </c>
    </row>
    <row r="15" spans="1:23" s="21" customFormat="1" ht="15">
      <c r="A15" s="113">
        <f>'SU Alloggi'!A15</f>
        <v>0</v>
      </c>
      <c r="B15" s="113">
        <f>'SU Alloggi'!S15</f>
        <v>0</v>
      </c>
      <c r="C15" s="133">
        <f>'SU Alloggi'!R15</f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71">
        <f>SUM(D15:I15)</f>
        <v>0</v>
      </c>
      <c r="K15" s="68" t="e">
        <f aca="true" t="shared" si="0" ref="K15:K44">$K$46*C15/$C$46</f>
        <v>#DIV/0!</v>
      </c>
      <c r="L15" s="68" t="e">
        <f aca="true" t="shared" si="1" ref="L15:L44">$L$46*C15/$C$46</f>
        <v>#DIV/0!</v>
      </c>
      <c r="M15" s="68" t="e">
        <f aca="true" t="shared" si="2" ref="M15:M44">$M$46*C15/$C$46</f>
        <v>#DIV/0!</v>
      </c>
      <c r="N15" s="68" t="e">
        <f>$N$46*C15/$C$46</f>
        <v>#DIV/0!</v>
      </c>
      <c r="O15" s="68" t="e">
        <f>$O$46*C15/$C$46</f>
        <v>#DIV/0!</v>
      </c>
      <c r="P15" s="68" t="e">
        <f>$P$46*C15/$C$46</f>
        <v>#DIV/0!</v>
      </c>
      <c r="Q15" s="68" t="e">
        <f>$Q$46*C15/$C$46</f>
        <v>#DIV/0!</v>
      </c>
      <c r="R15" s="68" t="e">
        <f>$R$46*C15/$C$46</f>
        <v>#DIV/0!</v>
      </c>
      <c r="S15" s="68" t="e">
        <f>$S$46*C15/$C$46</f>
        <v>#DIV/0!</v>
      </c>
      <c r="T15" s="68" t="e">
        <f>$T$46*C15/$C$46</f>
        <v>#DIV/0!</v>
      </c>
      <c r="U15" s="68" t="e">
        <f>$U$46*C15/$C$46</f>
        <v>#DIV/0!</v>
      </c>
      <c r="V15" s="72" t="e">
        <f>SUM(K15:U15)</f>
        <v>#DIV/0!</v>
      </c>
      <c r="W15" s="72" t="e">
        <f>J15+V15</f>
        <v>#DIV/0!</v>
      </c>
    </row>
    <row r="16" spans="1:23" s="21" customFormat="1" ht="15">
      <c r="A16" s="113">
        <f>'SU Alloggi'!A16</f>
        <v>0</v>
      </c>
      <c r="B16" s="113">
        <f>'SU Alloggi'!S16</f>
        <v>0</v>
      </c>
      <c r="C16" s="134">
        <f>'SU Alloggi'!R16</f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73">
        <f aca="true" t="shared" si="3" ref="J16:J44">SUM(D16:I16)</f>
        <v>0</v>
      </c>
      <c r="K16" s="68" t="e">
        <f t="shared" si="0"/>
        <v>#DIV/0!</v>
      </c>
      <c r="L16" s="68" t="e">
        <f t="shared" si="1"/>
        <v>#DIV/0!</v>
      </c>
      <c r="M16" s="68" t="e">
        <f t="shared" si="2"/>
        <v>#DIV/0!</v>
      </c>
      <c r="N16" s="68" t="e">
        <f aca="true" t="shared" si="4" ref="N16:N44">$N$46*C16/$C$46</f>
        <v>#DIV/0!</v>
      </c>
      <c r="O16" s="68" t="e">
        <f aca="true" t="shared" si="5" ref="O16:O44">$O$46*C16/$C$46</f>
        <v>#DIV/0!</v>
      </c>
      <c r="P16" s="68" t="e">
        <f aca="true" t="shared" si="6" ref="P16:P44">$P$46*C16/$C$46</f>
        <v>#DIV/0!</v>
      </c>
      <c r="Q16" s="68" t="e">
        <f aca="true" t="shared" si="7" ref="Q16:Q44">$Q$46*C16/$C$46</f>
        <v>#DIV/0!</v>
      </c>
      <c r="R16" s="68" t="e">
        <f aca="true" t="shared" si="8" ref="R16:R44">$R$46*C16/$C$46</f>
        <v>#DIV/0!</v>
      </c>
      <c r="S16" s="68" t="e">
        <f aca="true" t="shared" si="9" ref="S16:S44">$S$46*C16/$C$46</f>
        <v>#DIV/0!</v>
      </c>
      <c r="T16" s="68" t="e">
        <f aca="true" t="shared" si="10" ref="T16:T44">$T$46*C16/$C$46</f>
        <v>#DIV/0!</v>
      </c>
      <c r="U16" s="68" t="e">
        <f aca="true" t="shared" si="11" ref="U16:U44">$U$46*C16/$C$46</f>
        <v>#DIV/0!</v>
      </c>
      <c r="V16" s="74" t="e">
        <f aca="true" t="shared" si="12" ref="V16:V44">SUM(K16:U16)</f>
        <v>#DIV/0!</v>
      </c>
      <c r="W16" s="72" t="e">
        <f>J16+V16</f>
        <v>#DIV/0!</v>
      </c>
    </row>
    <row r="17" spans="1:23" s="21" customFormat="1" ht="15">
      <c r="A17" s="113">
        <f>'SU Alloggi'!A17</f>
        <v>0</v>
      </c>
      <c r="B17" s="113">
        <f>'SU Alloggi'!S17</f>
        <v>0</v>
      </c>
      <c r="C17" s="134">
        <f>'SU Alloggi'!R17</f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73">
        <f t="shared" si="3"/>
        <v>0</v>
      </c>
      <c r="K17" s="68" t="e">
        <f t="shared" si="0"/>
        <v>#DIV/0!</v>
      </c>
      <c r="L17" s="68" t="e">
        <f t="shared" si="1"/>
        <v>#DIV/0!</v>
      </c>
      <c r="M17" s="68" t="e">
        <f t="shared" si="2"/>
        <v>#DIV/0!</v>
      </c>
      <c r="N17" s="68" t="e">
        <f t="shared" si="4"/>
        <v>#DIV/0!</v>
      </c>
      <c r="O17" s="68" t="e">
        <f t="shared" si="5"/>
        <v>#DIV/0!</v>
      </c>
      <c r="P17" s="68" t="e">
        <f t="shared" si="6"/>
        <v>#DIV/0!</v>
      </c>
      <c r="Q17" s="68" t="e">
        <f t="shared" si="7"/>
        <v>#DIV/0!</v>
      </c>
      <c r="R17" s="68" t="e">
        <f t="shared" si="8"/>
        <v>#DIV/0!</v>
      </c>
      <c r="S17" s="68" t="e">
        <f t="shared" si="9"/>
        <v>#DIV/0!</v>
      </c>
      <c r="T17" s="68" t="e">
        <f t="shared" si="10"/>
        <v>#DIV/0!</v>
      </c>
      <c r="U17" s="68" t="e">
        <f t="shared" si="11"/>
        <v>#DIV/0!</v>
      </c>
      <c r="V17" s="74" t="e">
        <f t="shared" si="12"/>
        <v>#DIV/0!</v>
      </c>
      <c r="W17" s="72" t="e">
        <f aca="true" t="shared" si="13" ref="W17:W44">J17+V17</f>
        <v>#DIV/0!</v>
      </c>
    </row>
    <row r="18" spans="1:23" s="21" customFormat="1" ht="15">
      <c r="A18" s="113">
        <f>'SU Alloggi'!A18</f>
        <v>0</v>
      </c>
      <c r="B18" s="113">
        <f>'SU Alloggi'!S18</f>
        <v>0</v>
      </c>
      <c r="C18" s="134">
        <f>'SU Alloggi'!R18</f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73">
        <f t="shared" si="3"/>
        <v>0</v>
      </c>
      <c r="K18" s="68" t="e">
        <f t="shared" si="0"/>
        <v>#DIV/0!</v>
      </c>
      <c r="L18" s="68" t="e">
        <f t="shared" si="1"/>
        <v>#DIV/0!</v>
      </c>
      <c r="M18" s="68" t="e">
        <f t="shared" si="2"/>
        <v>#DIV/0!</v>
      </c>
      <c r="N18" s="68" t="e">
        <f t="shared" si="4"/>
        <v>#DIV/0!</v>
      </c>
      <c r="O18" s="68" t="e">
        <f t="shared" si="5"/>
        <v>#DIV/0!</v>
      </c>
      <c r="P18" s="68" t="e">
        <f t="shared" si="6"/>
        <v>#DIV/0!</v>
      </c>
      <c r="Q18" s="68" t="e">
        <f t="shared" si="7"/>
        <v>#DIV/0!</v>
      </c>
      <c r="R18" s="68" t="e">
        <f t="shared" si="8"/>
        <v>#DIV/0!</v>
      </c>
      <c r="S18" s="68" t="e">
        <f t="shared" si="9"/>
        <v>#DIV/0!</v>
      </c>
      <c r="T18" s="68" t="e">
        <f t="shared" si="10"/>
        <v>#DIV/0!</v>
      </c>
      <c r="U18" s="68" t="e">
        <f t="shared" si="11"/>
        <v>#DIV/0!</v>
      </c>
      <c r="V18" s="74" t="e">
        <f t="shared" si="12"/>
        <v>#DIV/0!</v>
      </c>
      <c r="W18" s="72" t="e">
        <f t="shared" si="13"/>
        <v>#DIV/0!</v>
      </c>
    </row>
    <row r="19" spans="1:23" s="21" customFormat="1" ht="15">
      <c r="A19" s="113">
        <f>'SU Alloggi'!A19</f>
        <v>0</v>
      </c>
      <c r="B19" s="113">
        <f>'SU Alloggi'!S19</f>
        <v>0</v>
      </c>
      <c r="C19" s="134">
        <f>'SU Alloggi'!R19</f>
        <v>0</v>
      </c>
      <c r="D19" s="194">
        <v>0</v>
      </c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73">
        <f t="shared" si="3"/>
        <v>0</v>
      </c>
      <c r="K19" s="68" t="e">
        <f t="shared" si="0"/>
        <v>#DIV/0!</v>
      </c>
      <c r="L19" s="68" t="e">
        <f t="shared" si="1"/>
        <v>#DIV/0!</v>
      </c>
      <c r="M19" s="68" t="e">
        <f t="shared" si="2"/>
        <v>#DIV/0!</v>
      </c>
      <c r="N19" s="68" t="e">
        <f t="shared" si="4"/>
        <v>#DIV/0!</v>
      </c>
      <c r="O19" s="68" t="e">
        <f t="shared" si="5"/>
        <v>#DIV/0!</v>
      </c>
      <c r="P19" s="68" t="e">
        <f t="shared" si="6"/>
        <v>#DIV/0!</v>
      </c>
      <c r="Q19" s="68" t="e">
        <f t="shared" si="7"/>
        <v>#DIV/0!</v>
      </c>
      <c r="R19" s="68" t="e">
        <f t="shared" si="8"/>
        <v>#DIV/0!</v>
      </c>
      <c r="S19" s="68" t="e">
        <f t="shared" si="9"/>
        <v>#DIV/0!</v>
      </c>
      <c r="T19" s="68" t="e">
        <f t="shared" si="10"/>
        <v>#DIV/0!</v>
      </c>
      <c r="U19" s="68" t="e">
        <f t="shared" si="11"/>
        <v>#DIV/0!</v>
      </c>
      <c r="V19" s="74" t="e">
        <f t="shared" si="12"/>
        <v>#DIV/0!</v>
      </c>
      <c r="W19" s="72" t="e">
        <f t="shared" si="13"/>
        <v>#DIV/0!</v>
      </c>
    </row>
    <row r="20" spans="1:23" s="21" customFormat="1" ht="15">
      <c r="A20" s="113">
        <f>'SU Alloggi'!A20</f>
        <v>0</v>
      </c>
      <c r="B20" s="113">
        <f>'SU Alloggi'!S20</f>
        <v>0</v>
      </c>
      <c r="C20" s="134">
        <f>'SU Alloggi'!R20</f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73">
        <f t="shared" si="3"/>
        <v>0</v>
      </c>
      <c r="K20" s="68" t="e">
        <f t="shared" si="0"/>
        <v>#DIV/0!</v>
      </c>
      <c r="L20" s="68" t="e">
        <f t="shared" si="1"/>
        <v>#DIV/0!</v>
      </c>
      <c r="M20" s="68" t="e">
        <f t="shared" si="2"/>
        <v>#DIV/0!</v>
      </c>
      <c r="N20" s="68" t="e">
        <f t="shared" si="4"/>
        <v>#DIV/0!</v>
      </c>
      <c r="O20" s="68" t="e">
        <f t="shared" si="5"/>
        <v>#DIV/0!</v>
      </c>
      <c r="P20" s="68" t="e">
        <f t="shared" si="6"/>
        <v>#DIV/0!</v>
      </c>
      <c r="Q20" s="68" t="e">
        <f t="shared" si="7"/>
        <v>#DIV/0!</v>
      </c>
      <c r="R20" s="68" t="e">
        <f t="shared" si="8"/>
        <v>#DIV/0!</v>
      </c>
      <c r="S20" s="68" t="e">
        <f t="shared" si="9"/>
        <v>#DIV/0!</v>
      </c>
      <c r="T20" s="68" t="e">
        <f t="shared" si="10"/>
        <v>#DIV/0!</v>
      </c>
      <c r="U20" s="68" t="e">
        <f t="shared" si="11"/>
        <v>#DIV/0!</v>
      </c>
      <c r="V20" s="74" t="e">
        <f t="shared" si="12"/>
        <v>#DIV/0!</v>
      </c>
      <c r="W20" s="72" t="e">
        <f t="shared" si="13"/>
        <v>#DIV/0!</v>
      </c>
    </row>
    <row r="21" spans="1:23" s="21" customFormat="1" ht="15">
      <c r="A21" s="113">
        <f>'SU Alloggi'!A21</f>
        <v>0</v>
      </c>
      <c r="B21" s="113">
        <f>'SU Alloggi'!S21</f>
        <v>0</v>
      </c>
      <c r="C21" s="134">
        <f>'SU Alloggi'!R21</f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73">
        <f t="shared" si="3"/>
        <v>0</v>
      </c>
      <c r="K21" s="68" t="e">
        <f t="shared" si="0"/>
        <v>#DIV/0!</v>
      </c>
      <c r="L21" s="68" t="e">
        <f t="shared" si="1"/>
        <v>#DIV/0!</v>
      </c>
      <c r="M21" s="68" t="e">
        <f t="shared" si="2"/>
        <v>#DIV/0!</v>
      </c>
      <c r="N21" s="68" t="e">
        <f t="shared" si="4"/>
        <v>#DIV/0!</v>
      </c>
      <c r="O21" s="68" t="e">
        <f t="shared" si="5"/>
        <v>#DIV/0!</v>
      </c>
      <c r="P21" s="68" t="e">
        <f t="shared" si="6"/>
        <v>#DIV/0!</v>
      </c>
      <c r="Q21" s="68" t="e">
        <f t="shared" si="7"/>
        <v>#DIV/0!</v>
      </c>
      <c r="R21" s="68" t="e">
        <f t="shared" si="8"/>
        <v>#DIV/0!</v>
      </c>
      <c r="S21" s="68" t="e">
        <f t="shared" si="9"/>
        <v>#DIV/0!</v>
      </c>
      <c r="T21" s="68" t="e">
        <f t="shared" si="10"/>
        <v>#DIV/0!</v>
      </c>
      <c r="U21" s="68" t="e">
        <f t="shared" si="11"/>
        <v>#DIV/0!</v>
      </c>
      <c r="V21" s="74" t="e">
        <f t="shared" si="12"/>
        <v>#DIV/0!</v>
      </c>
      <c r="W21" s="72" t="e">
        <f t="shared" si="13"/>
        <v>#DIV/0!</v>
      </c>
    </row>
    <row r="22" spans="1:23" s="21" customFormat="1" ht="15">
      <c r="A22" s="113">
        <f>'SU Alloggi'!A22</f>
        <v>0</v>
      </c>
      <c r="B22" s="113">
        <f>'SU Alloggi'!S22</f>
        <v>0</v>
      </c>
      <c r="C22" s="134">
        <f>'SU Alloggi'!R22</f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73">
        <f t="shared" si="3"/>
        <v>0</v>
      </c>
      <c r="K22" s="68" t="e">
        <f t="shared" si="0"/>
        <v>#DIV/0!</v>
      </c>
      <c r="L22" s="68" t="e">
        <f t="shared" si="1"/>
        <v>#DIV/0!</v>
      </c>
      <c r="M22" s="68" t="e">
        <f t="shared" si="2"/>
        <v>#DIV/0!</v>
      </c>
      <c r="N22" s="68" t="e">
        <f t="shared" si="4"/>
        <v>#DIV/0!</v>
      </c>
      <c r="O22" s="68" t="e">
        <f t="shared" si="5"/>
        <v>#DIV/0!</v>
      </c>
      <c r="P22" s="68" t="e">
        <f t="shared" si="6"/>
        <v>#DIV/0!</v>
      </c>
      <c r="Q22" s="68" t="e">
        <f t="shared" si="7"/>
        <v>#DIV/0!</v>
      </c>
      <c r="R22" s="68" t="e">
        <f t="shared" si="8"/>
        <v>#DIV/0!</v>
      </c>
      <c r="S22" s="68" t="e">
        <f t="shared" si="9"/>
        <v>#DIV/0!</v>
      </c>
      <c r="T22" s="68" t="e">
        <f t="shared" si="10"/>
        <v>#DIV/0!</v>
      </c>
      <c r="U22" s="68" t="e">
        <f t="shared" si="11"/>
        <v>#DIV/0!</v>
      </c>
      <c r="V22" s="74" t="e">
        <f t="shared" si="12"/>
        <v>#DIV/0!</v>
      </c>
      <c r="W22" s="72" t="e">
        <f t="shared" si="13"/>
        <v>#DIV/0!</v>
      </c>
    </row>
    <row r="23" spans="1:23" s="21" customFormat="1" ht="15">
      <c r="A23" s="113">
        <f>'SU Alloggi'!A23</f>
        <v>0</v>
      </c>
      <c r="B23" s="113">
        <f>'SU Alloggi'!S23</f>
        <v>0</v>
      </c>
      <c r="C23" s="134">
        <f>'SU Alloggi'!R23</f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73">
        <f t="shared" si="3"/>
        <v>0</v>
      </c>
      <c r="K23" s="68" t="e">
        <f t="shared" si="0"/>
        <v>#DIV/0!</v>
      </c>
      <c r="L23" s="68" t="e">
        <f t="shared" si="1"/>
        <v>#DIV/0!</v>
      </c>
      <c r="M23" s="68" t="e">
        <f t="shared" si="2"/>
        <v>#DIV/0!</v>
      </c>
      <c r="N23" s="68" t="e">
        <f t="shared" si="4"/>
        <v>#DIV/0!</v>
      </c>
      <c r="O23" s="68" t="e">
        <f t="shared" si="5"/>
        <v>#DIV/0!</v>
      </c>
      <c r="P23" s="68" t="e">
        <f t="shared" si="6"/>
        <v>#DIV/0!</v>
      </c>
      <c r="Q23" s="68" t="e">
        <f t="shared" si="7"/>
        <v>#DIV/0!</v>
      </c>
      <c r="R23" s="68" t="e">
        <f t="shared" si="8"/>
        <v>#DIV/0!</v>
      </c>
      <c r="S23" s="68" t="e">
        <f t="shared" si="9"/>
        <v>#DIV/0!</v>
      </c>
      <c r="T23" s="68" t="e">
        <f t="shared" si="10"/>
        <v>#DIV/0!</v>
      </c>
      <c r="U23" s="68" t="e">
        <f t="shared" si="11"/>
        <v>#DIV/0!</v>
      </c>
      <c r="V23" s="74" t="e">
        <f t="shared" si="12"/>
        <v>#DIV/0!</v>
      </c>
      <c r="W23" s="72" t="e">
        <f t="shared" si="13"/>
        <v>#DIV/0!</v>
      </c>
    </row>
    <row r="24" spans="1:23" s="21" customFormat="1" ht="15">
      <c r="A24" s="113">
        <f>'SU Alloggi'!A24</f>
        <v>0</v>
      </c>
      <c r="B24" s="113">
        <f>'SU Alloggi'!S24</f>
        <v>0</v>
      </c>
      <c r="C24" s="134">
        <f>'SU Alloggi'!R24</f>
        <v>0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73">
        <f t="shared" si="3"/>
        <v>0</v>
      </c>
      <c r="K24" s="68" t="e">
        <f t="shared" si="0"/>
        <v>#DIV/0!</v>
      </c>
      <c r="L24" s="68" t="e">
        <f t="shared" si="1"/>
        <v>#DIV/0!</v>
      </c>
      <c r="M24" s="68" t="e">
        <f t="shared" si="2"/>
        <v>#DIV/0!</v>
      </c>
      <c r="N24" s="68" t="e">
        <f t="shared" si="4"/>
        <v>#DIV/0!</v>
      </c>
      <c r="O24" s="68" t="e">
        <f t="shared" si="5"/>
        <v>#DIV/0!</v>
      </c>
      <c r="P24" s="68" t="e">
        <f t="shared" si="6"/>
        <v>#DIV/0!</v>
      </c>
      <c r="Q24" s="68" t="e">
        <f t="shared" si="7"/>
        <v>#DIV/0!</v>
      </c>
      <c r="R24" s="68" t="e">
        <f t="shared" si="8"/>
        <v>#DIV/0!</v>
      </c>
      <c r="S24" s="68" t="e">
        <f t="shared" si="9"/>
        <v>#DIV/0!</v>
      </c>
      <c r="T24" s="68" t="e">
        <f t="shared" si="10"/>
        <v>#DIV/0!</v>
      </c>
      <c r="U24" s="68" t="e">
        <f t="shared" si="11"/>
        <v>#DIV/0!</v>
      </c>
      <c r="V24" s="74" t="e">
        <f t="shared" si="12"/>
        <v>#DIV/0!</v>
      </c>
      <c r="W24" s="72" t="e">
        <f t="shared" si="13"/>
        <v>#DIV/0!</v>
      </c>
    </row>
    <row r="25" spans="1:23" s="21" customFormat="1" ht="15">
      <c r="A25" s="113">
        <f>'SU Alloggi'!A25</f>
        <v>0</v>
      </c>
      <c r="B25" s="113">
        <f>'SU Alloggi'!S25</f>
        <v>0</v>
      </c>
      <c r="C25" s="134">
        <f>'SU Alloggi'!R25</f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73">
        <f t="shared" si="3"/>
        <v>0</v>
      </c>
      <c r="K25" s="68" t="e">
        <f t="shared" si="0"/>
        <v>#DIV/0!</v>
      </c>
      <c r="L25" s="68" t="e">
        <f t="shared" si="1"/>
        <v>#DIV/0!</v>
      </c>
      <c r="M25" s="68" t="e">
        <f t="shared" si="2"/>
        <v>#DIV/0!</v>
      </c>
      <c r="N25" s="68" t="e">
        <f t="shared" si="4"/>
        <v>#DIV/0!</v>
      </c>
      <c r="O25" s="68" t="e">
        <f t="shared" si="5"/>
        <v>#DIV/0!</v>
      </c>
      <c r="P25" s="68" t="e">
        <f t="shared" si="6"/>
        <v>#DIV/0!</v>
      </c>
      <c r="Q25" s="68" t="e">
        <f t="shared" si="7"/>
        <v>#DIV/0!</v>
      </c>
      <c r="R25" s="68" t="e">
        <f t="shared" si="8"/>
        <v>#DIV/0!</v>
      </c>
      <c r="S25" s="68" t="e">
        <f t="shared" si="9"/>
        <v>#DIV/0!</v>
      </c>
      <c r="T25" s="68" t="e">
        <f t="shared" si="10"/>
        <v>#DIV/0!</v>
      </c>
      <c r="U25" s="68" t="e">
        <f t="shared" si="11"/>
        <v>#DIV/0!</v>
      </c>
      <c r="V25" s="74" t="e">
        <f t="shared" si="12"/>
        <v>#DIV/0!</v>
      </c>
      <c r="W25" s="72" t="e">
        <f t="shared" si="13"/>
        <v>#DIV/0!</v>
      </c>
    </row>
    <row r="26" spans="1:23" s="21" customFormat="1" ht="15">
      <c r="A26" s="113">
        <f>'SU Alloggi'!A26</f>
        <v>0</v>
      </c>
      <c r="B26" s="113">
        <f>'SU Alloggi'!S26</f>
        <v>0</v>
      </c>
      <c r="C26" s="134">
        <f>'SU Alloggi'!R26</f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73">
        <f t="shared" si="3"/>
        <v>0</v>
      </c>
      <c r="K26" s="68" t="e">
        <f t="shared" si="0"/>
        <v>#DIV/0!</v>
      </c>
      <c r="L26" s="68" t="e">
        <f t="shared" si="1"/>
        <v>#DIV/0!</v>
      </c>
      <c r="M26" s="68" t="e">
        <f t="shared" si="2"/>
        <v>#DIV/0!</v>
      </c>
      <c r="N26" s="68" t="e">
        <f t="shared" si="4"/>
        <v>#DIV/0!</v>
      </c>
      <c r="O26" s="68" t="e">
        <f t="shared" si="5"/>
        <v>#DIV/0!</v>
      </c>
      <c r="P26" s="68" t="e">
        <f t="shared" si="6"/>
        <v>#DIV/0!</v>
      </c>
      <c r="Q26" s="68" t="e">
        <f t="shared" si="7"/>
        <v>#DIV/0!</v>
      </c>
      <c r="R26" s="68" t="e">
        <f t="shared" si="8"/>
        <v>#DIV/0!</v>
      </c>
      <c r="S26" s="68" t="e">
        <f t="shared" si="9"/>
        <v>#DIV/0!</v>
      </c>
      <c r="T26" s="68" t="e">
        <f t="shared" si="10"/>
        <v>#DIV/0!</v>
      </c>
      <c r="U26" s="68" t="e">
        <f t="shared" si="11"/>
        <v>#DIV/0!</v>
      </c>
      <c r="V26" s="74" t="e">
        <f t="shared" si="12"/>
        <v>#DIV/0!</v>
      </c>
      <c r="W26" s="72" t="e">
        <f t="shared" si="13"/>
        <v>#DIV/0!</v>
      </c>
    </row>
    <row r="27" spans="1:23" s="21" customFormat="1" ht="15">
      <c r="A27" s="113">
        <f>'SU Alloggi'!A27</f>
        <v>0</v>
      </c>
      <c r="B27" s="113">
        <f>'SU Alloggi'!S27</f>
        <v>0</v>
      </c>
      <c r="C27" s="134">
        <f>'SU Alloggi'!R27</f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73">
        <f t="shared" si="3"/>
        <v>0</v>
      </c>
      <c r="K27" s="68" t="e">
        <f t="shared" si="0"/>
        <v>#DIV/0!</v>
      </c>
      <c r="L27" s="68" t="e">
        <f t="shared" si="1"/>
        <v>#DIV/0!</v>
      </c>
      <c r="M27" s="68" t="e">
        <f t="shared" si="2"/>
        <v>#DIV/0!</v>
      </c>
      <c r="N27" s="68" t="e">
        <f t="shared" si="4"/>
        <v>#DIV/0!</v>
      </c>
      <c r="O27" s="68" t="e">
        <f t="shared" si="5"/>
        <v>#DIV/0!</v>
      </c>
      <c r="P27" s="68" t="e">
        <f t="shared" si="6"/>
        <v>#DIV/0!</v>
      </c>
      <c r="Q27" s="68" t="e">
        <f t="shared" si="7"/>
        <v>#DIV/0!</v>
      </c>
      <c r="R27" s="68" t="e">
        <f t="shared" si="8"/>
        <v>#DIV/0!</v>
      </c>
      <c r="S27" s="68" t="e">
        <f t="shared" si="9"/>
        <v>#DIV/0!</v>
      </c>
      <c r="T27" s="68" t="e">
        <f t="shared" si="10"/>
        <v>#DIV/0!</v>
      </c>
      <c r="U27" s="68" t="e">
        <f t="shared" si="11"/>
        <v>#DIV/0!</v>
      </c>
      <c r="V27" s="74" t="e">
        <f t="shared" si="12"/>
        <v>#DIV/0!</v>
      </c>
      <c r="W27" s="72" t="e">
        <f t="shared" si="13"/>
        <v>#DIV/0!</v>
      </c>
    </row>
    <row r="28" spans="1:23" s="21" customFormat="1" ht="15">
      <c r="A28" s="113">
        <f>'SU Alloggi'!A28</f>
        <v>0</v>
      </c>
      <c r="B28" s="113">
        <f>'SU Alloggi'!S28</f>
        <v>0</v>
      </c>
      <c r="C28" s="134">
        <f>'SU Alloggi'!R28</f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73">
        <f t="shared" si="3"/>
        <v>0</v>
      </c>
      <c r="K28" s="68" t="e">
        <f t="shared" si="0"/>
        <v>#DIV/0!</v>
      </c>
      <c r="L28" s="68" t="e">
        <f t="shared" si="1"/>
        <v>#DIV/0!</v>
      </c>
      <c r="M28" s="68" t="e">
        <f t="shared" si="2"/>
        <v>#DIV/0!</v>
      </c>
      <c r="N28" s="68" t="e">
        <f t="shared" si="4"/>
        <v>#DIV/0!</v>
      </c>
      <c r="O28" s="68" t="e">
        <f t="shared" si="5"/>
        <v>#DIV/0!</v>
      </c>
      <c r="P28" s="68" t="e">
        <f t="shared" si="6"/>
        <v>#DIV/0!</v>
      </c>
      <c r="Q28" s="68" t="e">
        <f t="shared" si="7"/>
        <v>#DIV/0!</v>
      </c>
      <c r="R28" s="68" t="e">
        <f t="shared" si="8"/>
        <v>#DIV/0!</v>
      </c>
      <c r="S28" s="68" t="e">
        <f t="shared" si="9"/>
        <v>#DIV/0!</v>
      </c>
      <c r="T28" s="68" t="e">
        <f t="shared" si="10"/>
        <v>#DIV/0!</v>
      </c>
      <c r="U28" s="68" t="e">
        <f t="shared" si="11"/>
        <v>#DIV/0!</v>
      </c>
      <c r="V28" s="74" t="e">
        <f t="shared" si="12"/>
        <v>#DIV/0!</v>
      </c>
      <c r="W28" s="72" t="e">
        <f t="shared" si="13"/>
        <v>#DIV/0!</v>
      </c>
    </row>
    <row r="29" spans="1:23" s="21" customFormat="1" ht="15">
      <c r="A29" s="113">
        <f>'SU Alloggi'!A29</f>
        <v>0</v>
      </c>
      <c r="B29" s="113">
        <f>'SU Alloggi'!S29</f>
        <v>0</v>
      </c>
      <c r="C29" s="134">
        <f>'SU Alloggi'!R29</f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73">
        <f t="shared" si="3"/>
        <v>0</v>
      </c>
      <c r="K29" s="68" t="e">
        <f t="shared" si="0"/>
        <v>#DIV/0!</v>
      </c>
      <c r="L29" s="68" t="e">
        <f t="shared" si="1"/>
        <v>#DIV/0!</v>
      </c>
      <c r="M29" s="68" t="e">
        <f t="shared" si="2"/>
        <v>#DIV/0!</v>
      </c>
      <c r="N29" s="68" t="e">
        <f t="shared" si="4"/>
        <v>#DIV/0!</v>
      </c>
      <c r="O29" s="68" t="e">
        <f t="shared" si="5"/>
        <v>#DIV/0!</v>
      </c>
      <c r="P29" s="68" t="e">
        <f t="shared" si="6"/>
        <v>#DIV/0!</v>
      </c>
      <c r="Q29" s="68" t="e">
        <f t="shared" si="7"/>
        <v>#DIV/0!</v>
      </c>
      <c r="R29" s="68" t="e">
        <f t="shared" si="8"/>
        <v>#DIV/0!</v>
      </c>
      <c r="S29" s="68" t="e">
        <f t="shared" si="9"/>
        <v>#DIV/0!</v>
      </c>
      <c r="T29" s="68" t="e">
        <f t="shared" si="10"/>
        <v>#DIV/0!</v>
      </c>
      <c r="U29" s="68" t="e">
        <f t="shared" si="11"/>
        <v>#DIV/0!</v>
      </c>
      <c r="V29" s="74" t="e">
        <f t="shared" si="12"/>
        <v>#DIV/0!</v>
      </c>
      <c r="W29" s="72" t="e">
        <f t="shared" si="13"/>
        <v>#DIV/0!</v>
      </c>
    </row>
    <row r="30" spans="1:23" s="21" customFormat="1" ht="15">
      <c r="A30" s="113">
        <f>'SU Alloggi'!A30</f>
        <v>0</v>
      </c>
      <c r="B30" s="113">
        <f>'SU Alloggi'!S30</f>
        <v>0</v>
      </c>
      <c r="C30" s="134">
        <f>'SU Alloggi'!R30</f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73">
        <f t="shared" si="3"/>
        <v>0</v>
      </c>
      <c r="K30" s="68" t="e">
        <f t="shared" si="0"/>
        <v>#DIV/0!</v>
      </c>
      <c r="L30" s="68" t="e">
        <f t="shared" si="1"/>
        <v>#DIV/0!</v>
      </c>
      <c r="M30" s="68" t="e">
        <f t="shared" si="2"/>
        <v>#DIV/0!</v>
      </c>
      <c r="N30" s="68" t="e">
        <f t="shared" si="4"/>
        <v>#DIV/0!</v>
      </c>
      <c r="O30" s="68" t="e">
        <f t="shared" si="5"/>
        <v>#DIV/0!</v>
      </c>
      <c r="P30" s="68" t="e">
        <f t="shared" si="6"/>
        <v>#DIV/0!</v>
      </c>
      <c r="Q30" s="68" t="e">
        <f t="shared" si="7"/>
        <v>#DIV/0!</v>
      </c>
      <c r="R30" s="68" t="e">
        <f t="shared" si="8"/>
        <v>#DIV/0!</v>
      </c>
      <c r="S30" s="68" t="e">
        <f t="shared" si="9"/>
        <v>#DIV/0!</v>
      </c>
      <c r="T30" s="68" t="e">
        <f t="shared" si="10"/>
        <v>#DIV/0!</v>
      </c>
      <c r="U30" s="68" t="e">
        <f t="shared" si="11"/>
        <v>#DIV/0!</v>
      </c>
      <c r="V30" s="74" t="e">
        <f t="shared" si="12"/>
        <v>#DIV/0!</v>
      </c>
      <c r="W30" s="72" t="e">
        <f t="shared" si="13"/>
        <v>#DIV/0!</v>
      </c>
    </row>
    <row r="31" spans="1:23" s="21" customFormat="1" ht="15">
      <c r="A31" s="113">
        <f>'SU Alloggi'!A31</f>
        <v>0</v>
      </c>
      <c r="B31" s="113">
        <f>'SU Alloggi'!S31</f>
        <v>0</v>
      </c>
      <c r="C31" s="134">
        <f>'SU Alloggi'!R31</f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73">
        <f t="shared" si="3"/>
        <v>0</v>
      </c>
      <c r="K31" s="68" t="e">
        <f t="shared" si="0"/>
        <v>#DIV/0!</v>
      </c>
      <c r="L31" s="68" t="e">
        <f t="shared" si="1"/>
        <v>#DIV/0!</v>
      </c>
      <c r="M31" s="68" t="e">
        <f t="shared" si="2"/>
        <v>#DIV/0!</v>
      </c>
      <c r="N31" s="68" t="e">
        <f t="shared" si="4"/>
        <v>#DIV/0!</v>
      </c>
      <c r="O31" s="68" t="e">
        <f t="shared" si="5"/>
        <v>#DIV/0!</v>
      </c>
      <c r="P31" s="68" t="e">
        <f t="shared" si="6"/>
        <v>#DIV/0!</v>
      </c>
      <c r="Q31" s="68" t="e">
        <f t="shared" si="7"/>
        <v>#DIV/0!</v>
      </c>
      <c r="R31" s="68" t="e">
        <f t="shared" si="8"/>
        <v>#DIV/0!</v>
      </c>
      <c r="S31" s="68" t="e">
        <f t="shared" si="9"/>
        <v>#DIV/0!</v>
      </c>
      <c r="T31" s="68" t="e">
        <f t="shared" si="10"/>
        <v>#DIV/0!</v>
      </c>
      <c r="U31" s="68" t="e">
        <f t="shared" si="11"/>
        <v>#DIV/0!</v>
      </c>
      <c r="V31" s="74" t="e">
        <f t="shared" si="12"/>
        <v>#DIV/0!</v>
      </c>
      <c r="W31" s="72" t="e">
        <f t="shared" si="13"/>
        <v>#DIV/0!</v>
      </c>
    </row>
    <row r="32" spans="1:23" s="21" customFormat="1" ht="15">
      <c r="A32" s="113">
        <f>'SU Alloggi'!A32</f>
        <v>0</v>
      </c>
      <c r="B32" s="113">
        <f>'SU Alloggi'!S32</f>
        <v>0</v>
      </c>
      <c r="C32" s="134">
        <f>'SU Alloggi'!R32</f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73">
        <f t="shared" si="3"/>
        <v>0</v>
      </c>
      <c r="K32" s="68" t="e">
        <f t="shared" si="0"/>
        <v>#DIV/0!</v>
      </c>
      <c r="L32" s="68" t="e">
        <f t="shared" si="1"/>
        <v>#DIV/0!</v>
      </c>
      <c r="M32" s="68" t="e">
        <f t="shared" si="2"/>
        <v>#DIV/0!</v>
      </c>
      <c r="N32" s="68" t="e">
        <f t="shared" si="4"/>
        <v>#DIV/0!</v>
      </c>
      <c r="O32" s="68" t="e">
        <f t="shared" si="5"/>
        <v>#DIV/0!</v>
      </c>
      <c r="P32" s="68" t="e">
        <f t="shared" si="6"/>
        <v>#DIV/0!</v>
      </c>
      <c r="Q32" s="68" t="e">
        <f t="shared" si="7"/>
        <v>#DIV/0!</v>
      </c>
      <c r="R32" s="68" t="e">
        <f t="shared" si="8"/>
        <v>#DIV/0!</v>
      </c>
      <c r="S32" s="68" t="e">
        <f t="shared" si="9"/>
        <v>#DIV/0!</v>
      </c>
      <c r="T32" s="68" t="e">
        <f t="shared" si="10"/>
        <v>#DIV/0!</v>
      </c>
      <c r="U32" s="68" t="e">
        <f t="shared" si="11"/>
        <v>#DIV/0!</v>
      </c>
      <c r="V32" s="74" t="e">
        <f t="shared" si="12"/>
        <v>#DIV/0!</v>
      </c>
      <c r="W32" s="72" t="e">
        <f t="shared" si="13"/>
        <v>#DIV/0!</v>
      </c>
    </row>
    <row r="33" spans="1:23" s="21" customFormat="1" ht="15">
      <c r="A33" s="113">
        <f>'SU Alloggi'!A33</f>
        <v>0</v>
      </c>
      <c r="B33" s="113">
        <f>'SU Alloggi'!S33</f>
        <v>0</v>
      </c>
      <c r="C33" s="134">
        <f>'SU Alloggi'!R33</f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73">
        <f t="shared" si="3"/>
        <v>0</v>
      </c>
      <c r="K33" s="68" t="e">
        <f t="shared" si="0"/>
        <v>#DIV/0!</v>
      </c>
      <c r="L33" s="68" t="e">
        <f t="shared" si="1"/>
        <v>#DIV/0!</v>
      </c>
      <c r="M33" s="68" t="e">
        <f t="shared" si="2"/>
        <v>#DIV/0!</v>
      </c>
      <c r="N33" s="68" t="e">
        <f t="shared" si="4"/>
        <v>#DIV/0!</v>
      </c>
      <c r="O33" s="68" t="e">
        <f t="shared" si="5"/>
        <v>#DIV/0!</v>
      </c>
      <c r="P33" s="68" t="e">
        <f t="shared" si="6"/>
        <v>#DIV/0!</v>
      </c>
      <c r="Q33" s="68" t="e">
        <f t="shared" si="7"/>
        <v>#DIV/0!</v>
      </c>
      <c r="R33" s="68" t="e">
        <f t="shared" si="8"/>
        <v>#DIV/0!</v>
      </c>
      <c r="S33" s="68" t="e">
        <f t="shared" si="9"/>
        <v>#DIV/0!</v>
      </c>
      <c r="T33" s="68" t="e">
        <f t="shared" si="10"/>
        <v>#DIV/0!</v>
      </c>
      <c r="U33" s="68" t="e">
        <f t="shared" si="11"/>
        <v>#DIV/0!</v>
      </c>
      <c r="V33" s="74" t="e">
        <f t="shared" si="12"/>
        <v>#DIV/0!</v>
      </c>
      <c r="W33" s="72" t="e">
        <f t="shared" si="13"/>
        <v>#DIV/0!</v>
      </c>
    </row>
    <row r="34" spans="1:23" s="21" customFormat="1" ht="15">
      <c r="A34" s="113">
        <f>'SU Alloggi'!A34</f>
        <v>0</v>
      </c>
      <c r="B34" s="113">
        <f>'SU Alloggi'!S34</f>
        <v>0</v>
      </c>
      <c r="C34" s="134">
        <f>'SU Alloggi'!R34</f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73">
        <f t="shared" si="3"/>
        <v>0</v>
      </c>
      <c r="K34" s="68" t="e">
        <f t="shared" si="0"/>
        <v>#DIV/0!</v>
      </c>
      <c r="L34" s="68" t="e">
        <f t="shared" si="1"/>
        <v>#DIV/0!</v>
      </c>
      <c r="M34" s="68" t="e">
        <f t="shared" si="2"/>
        <v>#DIV/0!</v>
      </c>
      <c r="N34" s="68" t="e">
        <f t="shared" si="4"/>
        <v>#DIV/0!</v>
      </c>
      <c r="O34" s="68" t="e">
        <f t="shared" si="5"/>
        <v>#DIV/0!</v>
      </c>
      <c r="P34" s="68" t="e">
        <f t="shared" si="6"/>
        <v>#DIV/0!</v>
      </c>
      <c r="Q34" s="68" t="e">
        <f t="shared" si="7"/>
        <v>#DIV/0!</v>
      </c>
      <c r="R34" s="68" t="e">
        <f t="shared" si="8"/>
        <v>#DIV/0!</v>
      </c>
      <c r="S34" s="68" t="e">
        <f t="shared" si="9"/>
        <v>#DIV/0!</v>
      </c>
      <c r="T34" s="68" t="e">
        <f t="shared" si="10"/>
        <v>#DIV/0!</v>
      </c>
      <c r="U34" s="68" t="e">
        <f t="shared" si="11"/>
        <v>#DIV/0!</v>
      </c>
      <c r="V34" s="74" t="e">
        <f t="shared" si="12"/>
        <v>#DIV/0!</v>
      </c>
      <c r="W34" s="72" t="e">
        <f t="shared" si="13"/>
        <v>#DIV/0!</v>
      </c>
    </row>
    <row r="35" spans="1:23" s="21" customFormat="1" ht="15">
      <c r="A35" s="113">
        <f>'SU Alloggi'!A35</f>
        <v>0</v>
      </c>
      <c r="B35" s="113">
        <f>'SU Alloggi'!S35</f>
        <v>0</v>
      </c>
      <c r="C35" s="134">
        <f>'SU Alloggi'!R35</f>
        <v>0</v>
      </c>
      <c r="D35" s="194">
        <v>0</v>
      </c>
      <c r="E35" s="194">
        <v>0</v>
      </c>
      <c r="F35" s="194">
        <v>0</v>
      </c>
      <c r="G35" s="194">
        <v>0</v>
      </c>
      <c r="H35" s="194">
        <v>0</v>
      </c>
      <c r="I35" s="194">
        <v>0</v>
      </c>
      <c r="J35" s="73">
        <f t="shared" si="3"/>
        <v>0</v>
      </c>
      <c r="K35" s="68" t="e">
        <f t="shared" si="0"/>
        <v>#DIV/0!</v>
      </c>
      <c r="L35" s="68" t="e">
        <f t="shared" si="1"/>
        <v>#DIV/0!</v>
      </c>
      <c r="M35" s="68" t="e">
        <f t="shared" si="2"/>
        <v>#DIV/0!</v>
      </c>
      <c r="N35" s="68" t="e">
        <f t="shared" si="4"/>
        <v>#DIV/0!</v>
      </c>
      <c r="O35" s="68" t="e">
        <f t="shared" si="5"/>
        <v>#DIV/0!</v>
      </c>
      <c r="P35" s="68" t="e">
        <f t="shared" si="6"/>
        <v>#DIV/0!</v>
      </c>
      <c r="Q35" s="68" t="e">
        <f t="shared" si="7"/>
        <v>#DIV/0!</v>
      </c>
      <c r="R35" s="68" t="e">
        <f t="shared" si="8"/>
        <v>#DIV/0!</v>
      </c>
      <c r="S35" s="68" t="e">
        <f t="shared" si="9"/>
        <v>#DIV/0!</v>
      </c>
      <c r="T35" s="68" t="e">
        <f t="shared" si="10"/>
        <v>#DIV/0!</v>
      </c>
      <c r="U35" s="68" t="e">
        <f t="shared" si="11"/>
        <v>#DIV/0!</v>
      </c>
      <c r="V35" s="74" t="e">
        <f t="shared" si="12"/>
        <v>#DIV/0!</v>
      </c>
      <c r="W35" s="72" t="e">
        <f t="shared" si="13"/>
        <v>#DIV/0!</v>
      </c>
    </row>
    <row r="36" spans="1:23" s="21" customFormat="1" ht="15">
      <c r="A36" s="113">
        <f>'SU Alloggi'!A36</f>
        <v>0</v>
      </c>
      <c r="B36" s="113">
        <f>'SU Alloggi'!S36</f>
        <v>0</v>
      </c>
      <c r="C36" s="134">
        <f>'SU Alloggi'!R36</f>
        <v>0</v>
      </c>
      <c r="D36" s="194">
        <v>0</v>
      </c>
      <c r="E36" s="194">
        <v>0</v>
      </c>
      <c r="F36" s="194">
        <v>0</v>
      </c>
      <c r="G36" s="194">
        <v>0</v>
      </c>
      <c r="H36" s="194">
        <v>0</v>
      </c>
      <c r="I36" s="194">
        <v>0</v>
      </c>
      <c r="J36" s="73">
        <f t="shared" si="3"/>
        <v>0</v>
      </c>
      <c r="K36" s="68" t="e">
        <f t="shared" si="0"/>
        <v>#DIV/0!</v>
      </c>
      <c r="L36" s="68" t="e">
        <f t="shared" si="1"/>
        <v>#DIV/0!</v>
      </c>
      <c r="M36" s="68" t="e">
        <f t="shared" si="2"/>
        <v>#DIV/0!</v>
      </c>
      <c r="N36" s="68" t="e">
        <f t="shared" si="4"/>
        <v>#DIV/0!</v>
      </c>
      <c r="O36" s="68" t="e">
        <f t="shared" si="5"/>
        <v>#DIV/0!</v>
      </c>
      <c r="P36" s="68" t="e">
        <f t="shared" si="6"/>
        <v>#DIV/0!</v>
      </c>
      <c r="Q36" s="68" t="e">
        <f t="shared" si="7"/>
        <v>#DIV/0!</v>
      </c>
      <c r="R36" s="68" t="e">
        <f t="shared" si="8"/>
        <v>#DIV/0!</v>
      </c>
      <c r="S36" s="68" t="e">
        <f t="shared" si="9"/>
        <v>#DIV/0!</v>
      </c>
      <c r="T36" s="68" t="e">
        <f t="shared" si="10"/>
        <v>#DIV/0!</v>
      </c>
      <c r="U36" s="68" t="e">
        <f t="shared" si="11"/>
        <v>#DIV/0!</v>
      </c>
      <c r="V36" s="74" t="e">
        <f t="shared" si="12"/>
        <v>#DIV/0!</v>
      </c>
      <c r="W36" s="72" t="e">
        <f t="shared" si="13"/>
        <v>#DIV/0!</v>
      </c>
    </row>
    <row r="37" spans="1:23" s="21" customFormat="1" ht="15">
      <c r="A37" s="113">
        <f>'SU Alloggi'!A37</f>
        <v>0</v>
      </c>
      <c r="B37" s="113">
        <f>'SU Alloggi'!S37</f>
        <v>0</v>
      </c>
      <c r="C37" s="134">
        <f>'SU Alloggi'!R37</f>
        <v>0</v>
      </c>
      <c r="D37" s="194">
        <v>0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73">
        <f t="shared" si="3"/>
        <v>0</v>
      </c>
      <c r="K37" s="68" t="e">
        <f t="shared" si="0"/>
        <v>#DIV/0!</v>
      </c>
      <c r="L37" s="68" t="e">
        <f t="shared" si="1"/>
        <v>#DIV/0!</v>
      </c>
      <c r="M37" s="68" t="e">
        <f t="shared" si="2"/>
        <v>#DIV/0!</v>
      </c>
      <c r="N37" s="68" t="e">
        <f t="shared" si="4"/>
        <v>#DIV/0!</v>
      </c>
      <c r="O37" s="68" t="e">
        <f t="shared" si="5"/>
        <v>#DIV/0!</v>
      </c>
      <c r="P37" s="68" t="e">
        <f t="shared" si="6"/>
        <v>#DIV/0!</v>
      </c>
      <c r="Q37" s="68" t="e">
        <f t="shared" si="7"/>
        <v>#DIV/0!</v>
      </c>
      <c r="R37" s="68" t="e">
        <f t="shared" si="8"/>
        <v>#DIV/0!</v>
      </c>
      <c r="S37" s="68" t="e">
        <f t="shared" si="9"/>
        <v>#DIV/0!</v>
      </c>
      <c r="T37" s="68" t="e">
        <f t="shared" si="10"/>
        <v>#DIV/0!</v>
      </c>
      <c r="U37" s="68" t="e">
        <f t="shared" si="11"/>
        <v>#DIV/0!</v>
      </c>
      <c r="V37" s="74" t="e">
        <f t="shared" si="12"/>
        <v>#DIV/0!</v>
      </c>
      <c r="W37" s="72" t="e">
        <f t="shared" si="13"/>
        <v>#DIV/0!</v>
      </c>
    </row>
    <row r="38" spans="1:23" s="21" customFormat="1" ht="15">
      <c r="A38" s="113">
        <f>'SU Alloggi'!A38</f>
        <v>0</v>
      </c>
      <c r="B38" s="113">
        <f>'SU Alloggi'!S38</f>
        <v>0</v>
      </c>
      <c r="C38" s="134">
        <f>'SU Alloggi'!R38</f>
        <v>0</v>
      </c>
      <c r="D38" s="194">
        <v>0</v>
      </c>
      <c r="E38" s="194">
        <v>0</v>
      </c>
      <c r="F38" s="194">
        <v>0</v>
      </c>
      <c r="G38" s="194">
        <v>0</v>
      </c>
      <c r="H38" s="194">
        <v>0</v>
      </c>
      <c r="I38" s="194">
        <v>0</v>
      </c>
      <c r="J38" s="73">
        <f t="shared" si="3"/>
        <v>0</v>
      </c>
      <c r="K38" s="68" t="e">
        <f t="shared" si="0"/>
        <v>#DIV/0!</v>
      </c>
      <c r="L38" s="68" t="e">
        <f t="shared" si="1"/>
        <v>#DIV/0!</v>
      </c>
      <c r="M38" s="68" t="e">
        <f t="shared" si="2"/>
        <v>#DIV/0!</v>
      </c>
      <c r="N38" s="68" t="e">
        <f t="shared" si="4"/>
        <v>#DIV/0!</v>
      </c>
      <c r="O38" s="68" t="e">
        <f t="shared" si="5"/>
        <v>#DIV/0!</v>
      </c>
      <c r="P38" s="68" t="e">
        <f t="shared" si="6"/>
        <v>#DIV/0!</v>
      </c>
      <c r="Q38" s="68" t="e">
        <f t="shared" si="7"/>
        <v>#DIV/0!</v>
      </c>
      <c r="R38" s="68" t="e">
        <f t="shared" si="8"/>
        <v>#DIV/0!</v>
      </c>
      <c r="S38" s="68" t="e">
        <f t="shared" si="9"/>
        <v>#DIV/0!</v>
      </c>
      <c r="T38" s="68" t="e">
        <f t="shared" si="10"/>
        <v>#DIV/0!</v>
      </c>
      <c r="U38" s="68" t="e">
        <f t="shared" si="11"/>
        <v>#DIV/0!</v>
      </c>
      <c r="V38" s="74" t="e">
        <f t="shared" si="12"/>
        <v>#DIV/0!</v>
      </c>
      <c r="W38" s="72" t="e">
        <f t="shared" si="13"/>
        <v>#DIV/0!</v>
      </c>
    </row>
    <row r="39" spans="1:23" ht="15">
      <c r="A39" s="113">
        <f>'SU Alloggi'!A39</f>
        <v>0</v>
      </c>
      <c r="B39" s="113">
        <f>'SU Alloggi'!S39</f>
        <v>0</v>
      </c>
      <c r="C39" s="134">
        <f>'SU Alloggi'!R39</f>
        <v>0</v>
      </c>
      <c r="D39" s="194">
        <v>0</v>
      </c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73">
        <f t="shared" si="3"/>
        <v>0</v>
      </c>
      <c r="K39" s="68" t="e">
        <f t="shared" si="0"/>
        <v>#DIV/0!</v>
      </c>
      <c r="L39" s="68" t="e">
        <f t="shared" si="1"/>
        <v>#DIV/0!</v>
      </c>
      <c r="M39" s="68" t="e">
        <f t="shared" si="2"/>
        <v>#DIV/0!</v>
      </c>
      <c r="N39" s="68" t="e">
        <f t="shared" si="4"/>
        <v>#DIV/0!</v>
      </c>
      <c r="O39" s="68" t="e">
        <f t="shared" si="5"/>
        <v>#DIV/0!</v>
      </c>
      <c r="P39" s="68" t="e">
        <f t="shared" si="6"/>
        <v>#DIV/0!</v>
      </c>
      <c r="Q39" s="68" t="e">
        <f t="shared" si="7"/>
        <v>#DIV/0!</v>
      </c>
      <c r="R39" s="68" t="e">
        <f t="shared" si="8"/>
        <v>#DIV/0!</v>
      </c>
      <c r="S39" s="68" t="e">
        <f t="shared" si="9"/>
        <v>#DIV/0!</v>
      </c>
      <c r="T39" s="68" t="e">
        <f t="shared" si="10"/>
        <v>#DIV/0!</v>
      </c>
      <c r="U39" s="68" t="e">
        <f t="shared" si="11"/>
        <v>#DIV/0!</v>
      </c>
      <c r="V39" s="74" t="e">
        <f t="shared" si="12"/>
        <v>#DIV/0!</v>
      </c>
      <c r="W39" s="72" t="e">
        <f t="shared" si="13"/>
        <v>#DIV/0!</v>
      </c>
    </row>
    <row r="40" spans="1:23" ht="15">
      <c r="A40" s="113">
        <f>'SU Alloggi'!A40</f>
        <v>0</v>
      </c>
      <c r="B40" s="113">
        <f>'SU Alloggi'!S40</f>
        <v>0</v>
      </c>
      <c r="C40" s="134">
        <f>'SU Alloggi'!R40</f>
        <v>0</v>
      </c>
      <c r="D40" s="194">
        <v>0</v>
      </c>
      <c r="E40" s="194">
        <v>0</v>
      </c>
      <c r="F40" s="194">
        <v>0</v>
      </c>
      <c r="G40" s="194">
        <v>0</v>
      </c>
      <c r="H40" s="194">
        <v>0</v>
      </c>
      <c r="I40" s="194">
        <v>0</v>
      </c>
      <c r="J40" s="73">
        <f t="shared" si="3"/>
        <v>0</v>
      </c>
      <c r="K40" s="68" t="e">
        <f t="shared" si="0"/>
        <v>#DIV/0!</v>
      </c>
      <c r="L40" s="68" t="e">
        <f t="shared" si="1"/>
        <v>#DIV/0!</v>
      </c>
      <c r="M40" s="68" t="e">
        <f t="shared" si="2"/>
        <v>#DIV/0!</v>
      </c>
      <c r="N40" s="68" t="e">
        <f t="shared" si="4"/>
        <v>#DIV/0!</v>
      </c>
      <c r="O40" s="68" t="e">
        <f t="shared" si="5"/>
        <v>#DIV/0!</v>
      </c>
      <c r="P40" s="68" t="e">
        <f t="shared" si="6"/>
        <v>#DIV/0!</v>
      </c>
      <c r="Q40" s="68" t="e">
        <f t="shared" si="7"/>
        <v>#DIV/0!</v>
      </c>
      <c r="R40" s="68" t="e">
        <f t="shared" si="8"/>
        <v>#DIV/0!</v>
      </c>
      <c r="S40" s="68" t="e">
        <f t="shared" si="9"/>
        <v>#DIV/0!</v>
      </c>
      <c r="T40" s="68" t="e">
        <f t="shared" si="10"/>
        <v>#DIV/0!</v>
      </c>
      <c r="U40" s="68" t="e">
        <f t="shared" si="11"/>
        <v>#DIV/0!</v>
      </c>
      <c r="V40" s="74" t="e">
        <f t="shared" si="12"/>
        <v>#DIV/0!</v>
      </c>
      <c r="W40" s="72" t="e">
        <f t="shared" si="13"/>
        <v>#DIV/0!</v>
      </c>
    </row>
    <row r="41" spans="1:23" ht="15.75" customHeight="1">
      <c r="A41" s="113">
        <f>'SU Alloggi'!A41</f>
        <v>0</v>
      </c>
      <c r="B41" s="113">
        <f>'SU Alloggi'!S41</f>
        <v>0</v>
      </c>
      <c r="C41" s="134">
        <f>'SU Alloggi'!R41</f>
        <v>0</v>
      </c>
      <c r="D41" s="194">
        <v>0</v>
      </c>
      <c r="E41" s="194">
        <v>0</v>
      </c>
      <c r="F41" s="194">
        <v>0</v>
      </c>
      <c r="G41" s="194">
        <v>0</v>
      </c>
      <c r="H41" s="194">
        <v>0</v>
      </c>
      <c r="I41" s="194">
        <v>0</v>
      </c>
      <c r="J41" s="73">
        <f t="shared" si="3"/>
        <v>0</v>
      </c>
      <c r="K41" s="68" t="e">
        <f t="shared" si="0"/>
        <v>#DIV/0!</v>
      </c>
      <c r="L41" s="68" t="e">
        <f t="shared" si="1"/>
        <v>#DIV/0!</v>
      </c>
      <c r="M41" s="68" t="e">
        <f t="shared" si="2"/>
        <v>#DIV/0!</v>
      </c>
      <c r="N41" s="68" t="e">
        <f t="shared" si="4"/>
        <v>#DIV/0!</v>
      </c>
      <c r="O41" s="68" t="e">
        <f t="shared" si="5"/>
        <v>#DIV/0!</v>
      </c>
      <c r="P41" s="68" t="e">
        <f t="shared" si="6"/>
        <v>#DIV/0!</v>
      </c>
      <c r="Q41" s="68" t="e">
        <f t="shared" si="7"/>
        <v>#DIV/0!</v>
      </c>
      <c r="R41" s="68" t="e">
        <f t="shared" si="8"/>
        <v>#DIV/0!</v>
      </c>
      <c r="S41" s="68" t="e">
        <f t="shared" si="9"/>
        <v>#DIV/0!</v>
      </c>
      <c r="T41" s="68" t="e">
        <f t="shared" si="10"/>
        <v>#DIV/0!</v>
      </c>
      <c r="U41" s="68" t="e">
        <f t="shared" si="11"/>
        <v>#DIV/0!</v>
      </c>
      <c r="V41" s="74" t="e">
        <f t="shared" si="12"/>
        <v>#DIV/0!</v>
      </c>
      <c r="W41" s="72" t="e">
        <f t="shared" si="13"/>
        <v>#DIV/0!</v>
      </c>
    </row>
    <row r="42" spans="1:23" ht="15" customHeight="1">
      <c r="A42" s="113">
        <f>'SU Alloggi'!A42</f>
        <v>0</v>
      </c>
      <c r="B42" s="113">
        <f>'SU Alloggi'!S42</f>
        <v>0</v>
      </c>
      <c r="C42" s="134">
        <f>'SU Alloggi'!R42</f>
        <v>0</v>
      </c>
      <c r="D42" s="194">
        <v>0</v>
      </c>
      <c r="E42" s="194">
        <v>0</v>
      </c>
      <c r="F42" s="194">
        <v>0</v>
      </c>
      <c r="G42" s="194">
        <v>0</v>
      </c>
      <c r="H42" s="194">
        <v>0</v>
      </c>
      <c r="I42" s="194">
        <v>0</v>
      </c>
      <c r="J42" s="73">
        <f t="shared" si="3"/>
        <v>0</v>
      </c>
      <c r="K42" s="68" t="e">
        <f t="shared" si="0"/>
        <v>#DIV/0!</v>
      </c>
      <c r="L42" s="68" t="e">
        <f t="shared" si="1"/>
        <v>#DIV/0!</v>
      </c>
      <c r="M42" s="68" t="e">
        <f t="shared" si="2"/>
        <v>#DIV/0!</v>
      </c>
      <c r="N42" s="68" t="e">
        <f t="shared" si="4"/>
        <v>#DIV/0!</v>
      </c>
      <c r="O42" s="68" t="e">
        <f t="shared" si="5"/>
        <v>#DIV/0!</v>
      </c>
      <c r="P42" s="68" t="e">
        <f t="shared" si="6"/>
        <v>#DIV/0!</v>
      </c>
      <c r="Q42" s="68" t="e">
        <f t="shared" si="7"/>
        <v>#DIV/0!</v>
      </c>
      <c r="R42" s="68" t="e">
        <f t="shared" si="8"/>
        <v>#DIV/0!</v>
      </c>
      <c r="S42" s="68" t="e">
        <f t="shared" si="9"/>
        <v>#DIV/0!</v>
      </c>
      <c r="T42" s="68" t="e">
        <f t="shared" si="10"/>
        <v>#DIV/0!</v>
      </c>
      <c r="U42" s="68" t="e">
        <f t="shared" si="11"/>
        <v>#DIV/0!</v>
      </c>
      <c r="V42" s="74" t="e">
        <f t="shared" si="12"/>
        <v>#DIV/0!</v>
      </c>
      <c r="W42" s="72" t="e">
        <f t="shared" si="13"/>
        <v>#DIV/0!</v>
      </c>
    </row>
    <row r="43" spans="1:23" ht="15">
      <c r="A43" s="113">
        <f>'SU Alloggi'!A43</f>
        <v>0</v>
      </c>
      <c r="B43" s="113">
        <f>'SU Alloggi'!S43</f>
        <v>0</v>
      </c>
      <c r="C43" s="134">
        <f>'SU Alloggi'!R43</f>
        <v>0</v>
      </c>
      <c r="D43" s="194">
        <v>0</v>
      </c>
      <c r="E43" s="194">
        <v>0</v>
      </c>
      <c r="F43" s="194">
        <v>0</v>
      </c>
      <c r="G43" s="194">
        <v>0</v>
      </c>
      <c r="H43" s="194">
        <v>0</v>
      </c>
      <c r="I43" s="194">
        <v>0</v>
      </c>
      <c r="J43" s="73">
        <f t="shared" si="3"/>
        <v>0</v>
      </c>
      <c r="K43" s="68" t="e">
        <f t="shared" si="0"/>
        <v>#DIV/0!</v>
      </c>
      <c r="L43" s="68" t="e">
        <f t="shared" si="1"/>
        <v>#DIV/0!</v>
      </c>
      <c r="M43" s="68" t="e">
        <f t="shared" si="2"/>
        <v>#DIV/0!</v>
      </c>
      <c r="N43" s="68" t="e">
        <f t="shared" si="4"/>
        <v>#DIV/0!</v>
      </c>
      <c r="O43" s="68" t="e">
        <f t="shared" si="5"/>
        <v>#DIV/0!</v>
      </c>
      <c r="P43" s="68" t="e">
        <f t="shared" si="6"/>
        <v>#DIV/0!</v>
      </c>
      <c r="Q43" s="68" t="e">
        <f t="shared" si="7"/>
        <v>#DIV/0!</v>
      </c>
      <c r="R43" s="68" t="e">
        <f t="shared" si="8"/>
        <v>#DIV/0!</v>
      </c>
      <c r="S43" s="68" t="e">
        <f t="shared" si="9"/>
        <v>#DIV/0!</v>
      </c>
      <c r="T43" s="68" t="e">
        <f t="shared" si="10"/>
        <v>#DIV/0!</v>
      </c>
      <c r="U43" s="68" t="e">
        <f t="shared" si="11"/>
        <v>#DIV/0!</v>
      </c>
      <c r="V43" s="74" t="e">
        <f t="shared" si="12"/>
        <v>#DIV/0!</v>
      </c>
      <c r="W43" s="72" t="e">
        <f t="shared" si="13"/>
        <v>#DIV/0!</v>
      </c>
    </row>
    <row r="44" spans="1:23" ht="15.75" thickBot="1">
      <c r="A44" s="132">
        <f>'SU Alloggi'!A44</f>
        <v>0</v>
      </c>
      <c r="B44" s="139">
        <f>'SU Alloggi'!S44</f>
        <v>0</v>
      </c>
      <c r="C44" s="135">
        <f>'SU Alloggi'!R44</f>
        <v>0</v>
      </c>
      <c r="D44" s="195">
        <v>0</v>
      </c>
      <c r="E44" s="196">
        <v>0</v>
      </c>
      <c r="F44" s="195">
        <v>0</v>
      </c>
      <c r="G44" s="196">
        <v>0</v>
      </c>
      <c r="H44" s="197">
        <v>0</v>
      </c>
      <c r="I44" s="198">
        <v>0</v>
      </c>
      <c r="J44" s="75">
        <f t="shared" si="3"/>
        <v>0</v>
      </c>
      <c r="K44" s="136" t="e">
        <f t="shared" si="0"/>
        <v>#DIV/0!</v>
      </c>
      <c r="L44" s="137" t="e">
        <f t="shared" si="1"/>
        <v>#DIV/0!</v>
      </c>
      <c r="M44" s="137" t="e">
        <f t="shared" si="2"/>
        <v>#DIV/0!</v>
      </c>
      <c r="N44" s="137" t="e">
        <f t="shared" si="4"/>
        <v>#DIV/0!</v>
      </c>
      <c r="O44" s="137" t="e">
        <f t="shared" si="5"/>
        <v>#DIV/0!</v>
      </c>
      <c r="P44" s="137" t="e">
        <f t="shared" si="6"/>
        <v>#DIV/0!</v>
      </c>
      <c r="Q44" s="137" t="e">
        <f t="shared" si="7"/>
        <v>#DIV/0!</v>
      </c>
      <c r="R44" s="137" t="e">
        <f t="shared" si="8"/>
        <v>#DIV/0!</v>
      </c>
      <c r="S44" s="137" t="e">
        <f t="shared" si="9"/>
        <v>#DIV/0!</v>
      </c>
      <c r="T44" s="137" t="e">
        <f t="shared" si="10"/>
        <v>#DIV/0!</v>
      </c>
      <c r="U44" s="138" t="e">
        <f t="shared" si="11"/>
        <v>#DIV/0!</v>
      </c>
      <c r="V44" s="76" t="e">
        <f t="shared" si="12"/>
        <v>#DIV/0!</v>
      </c>
      <c r="W44" s="72" t="e">
        <f t="shared" si="13"/>
        <v>#DIV/0!</v>
      </c>
    </row>
    <row r="45" spans="1:23" ht="6" customHeight="1" thickBot="1">
      <c r="A45" s="77"/>
      <c r="B45" s="77"/>
      <c r="C45" s="77"/>
      <c r="D45" s="69"/>
      <c r="E45" s="69"/>
      <c r="F45" s="69"/>
      <c r="G45" s="69"/>
      <c r="H45" s="69"/>
      <c r="I45" s="69"/>
      <c r="J45" s="78"/>
      <c r="K45" s="78"/>
      <c r="L45" s="78"/>
      <c r="M45" s="69"/>
      <c r="N45" s="69"/>
      <c r="O45" s="69"/>
      <c r="P45" s="69"/>
      <c r="Q45" s="69"/>
      <c r="R45" s="69"/>
      <c r="S45" s="69"/>
      <c r="T45" s="69"/>
      <c r="U45" s="69"/>
      <c r="V45" s="144"/>
      <c r="W45" s="79"/>
    </row>
    <row r="46" spans="1:23" ht="16.5" thickBot="1">
      <c r="A46" s="428" t="s">
        <v>71</v>
      </c>
      <c r="B46" s="505"/>
      <c r="C46" s="80">
        <f aca="true" t="shared" si="14" ref="C46:J46">SUM(C15:C44)</f>
        <v>0</v>
      </c>
      <c r="D46" s="129">
        <f t="shared" si="14"/>
        <v>0</v>
      </c>
      <c r="E46" s="130">
        <f t="shared" si="14"/>
        <v>0</v>
      </c>
      <c r="F46" s="130">
        <f t="shared" si="14"/>
        <v>0</v>
      </c>
      <c r="G46" s="130">
        <f t="shared" si="14"/>
        <v>0</v>
      </c>
      <c r="H46" s="131">
        <f t="shared" si="14"/>
        <v>0</v>
      </c>
      <c r="I46" s="131">
        <f t="shared" si="14"/>
        <v>0</v>
      </c>
      <c r="J46" s="81">
        <f t="shared" si="14"/>
        <v>0</v>
      </c>
      <c r="K46" s="199">
        <v>0</v>
      </c>
      <c r="L46" s="200">
        <v>0</v>
      </c>
      <c r="M46" s="201">
        <v>0</v>
      </c>
      <c r="N46" s="200">
        <v>0</v>
      </c>
      <c r="O46" s="200">
        <v>0</v>
      </c>
      <c r="P46" s="200">
        <v>0</v>
      </c>
      <c r="Q46" s="200">
        <v>0</v>
      </c>
      <c r="R46" s="200">
        <v>0</v>
      </c>
      <c r="S46" s="200">
        <v>0</v>
      </c>
      <c r="T46" s="200">
        <v>0</v>
      </c>
      <c r="U46" s="202">
        <v>0</v>
      </c>
      <c r="V46" s="81" t="e">
        <f>SUM(V15:V44)</f>
        <v>#DIV/0!</v>
      </c>
      <c r="W46" s="82" t="e">
        <f>SUM(W15:W44)</f>
        <v>#DIV/0!</v>
      </c>
    </row>
    <row r="47" spans="10:23" ht="24" customHeight="1"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9" spans="1:23" ht="18">
      <c r="A49" s="481" t="s">
        <v>29</v>
      </c>
      <c r="B49" s="482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4"/>
      <c r="P49" s="484"/>
      <c r="Q49" s="484"/>
      <c r="R49" s="484"/>
      <c r="S49" s="484"/>
      <c r="T49" s="484"/>
      <c r="U49" s="484"/>
      <c r="V49" s="484"/>
      <c r="W49" s="485"/>
    </row>
    <row r="51" spans="4:23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1"/>
    </row>
    <row r="52" ht="15">
      <c r="M52" s="69" t="s">
        <v>93</v>
      </c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</sheetData>
  <sheetProtection password="CE88" sheet="1" objects="1" scenarios="1"/>
  <mergeCells count="18">
    <mergeCell ref="A49:W49"/>
    <mergeCell ref="A11:A12"/>
    <mergeCell ref="C11:C12"/>
    <mergeCell ref="D11:J11"/>
    <mergeCell ref="K11:V11"/>
    <mergeCell ref="W11:W12"/>
    <mergeCell ref="D14:I14"/>
    <mergeCell ref="K14:U14"/>
    <mergeCell ref="B11:B12"/>
    <mergeCell ref="A46:B46"/>
    <mergeCell ref="A2:W2"/>
    <mergeCell ref="A1:W1"/>
    <mergeCell ref="A6:P6"/>
    <mergeCell ref="Q6:W6"/>
    <mergeCell ref="A10:W10"/>
    <mergeCell ref="A7:I7"/>
    <mergeCell ref="J7:L7"/>
    <mergeCell ref="M7:W7"/>
  </mergeCells>
  <printOptions horizontalCentered="1" verticalCentered="1"/>
  <pageMargins left="0.1968503937007874" right="0.1968503937007874" top="0.5905511811023623" bottom="0.7874015748031497" header="0.5118110236220472" footer="0.5118110236220472"/>
  <pageSetup fitToHeight="1" fitToWidth="1"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K459"/>
  <sheetViews>
    <sheetView tabSelected="1" zoomScale="50" zoomScaleNormal="50" workbookViewId="0" topLeftCell="A1">
      <selection activeCell="E51" sqref="E51:W51"/>
    </sheetView>
  </sheetViews>
  <sheetFormatPr defaultColWidth="9.140625" defaultRowHeight="12.75"/>
  <cols>
    <col min="1" max="1" width="7.8515625" style="0" customWidth="1"/>
    <col min="2" max="2" width="9.00390625" style="0" customWidth="1"/>
    <col min="3" max="3" width="17.140625" style="0" customWidth="1"/>
    <col min="4" max="4" width="2.8515625" style="0" customWidth="1"/>
    <col min="5" max="5" width="17.140625" style="0" customWidth="1"/>
    <col min="6" max="6" width="14.8515625" style="0" customWidth="1"/>
    <col min="7" max="7" width="14.7109375" style="0" customWidth="1"/>
    <col min="8" max="8" width="14.8515625" style="0" customWidth="1"/>
    <col min="9" max="9" width="12.8515625" style="0" customWidth="1"/>
    <col min="10" max="10" width="10.7109375" style="0" customWidth="1"/>
    <col min="11" max="11" width="14.8515625" style="0" customWidth="1"/>
    <col min="12" max="12" width="17.00390625" style="0" customWidth="1"/>
    <col min="13" max="13" width="17.140625" style="0" customWidth="1"/>
    <col min="14" max="14" width="3.140625" style="0" customWidth="1"/>
    <col min="15" max="15" width="17.140625" style="0" customWidth="1"/>
    <col min="16" max="16" width="14.8515625" style="0" customWidth="1"/>
    <col min="17" max="18" width="14.7109375" style="0" customWidth="1"/>
    <col min="19" max="19" width="12.8515625" style="0" customWidth="1"/>
    <col min="20" max="20" width="11.28125" style="0" customWidth="1"/>
    <col min="21" max="21" width="14.8515625" style="0" customWidth="1"/>
    <col min="22" max="23" width="17.140625" style="0" customWidth="1"/>
    <col min="24" max="24" width="11.57421875" style="0" customWidth="1"/>
    <col min="25" max="25" width="8.28125" style="0" customWidth="1"/>
    <col min="26" max="26" width="13.421875" style="0" customWidth="1"/>
    <col min="28" max="28" width="12.8515625" style="0" customWidth="1"/>
    <col min="29" max="29" width="8.140625" style="0" customWidth="1"/>
    <col min="30" max="30" width="20.00390625" style="0" customWidth="1"/>
    <col min="31" max="31" width="19.140625" style="0" customWidth="1"/>
    <col min="32" max="32" width="19.421875" style="0" customWidth="1"/>
    <col min="33" max="33" width="19.28125" style="0" customWidth="1"/>
    <col min="34" max="34" width="15.57421875" style="0" customWidth="1"/>
    <col min="35" max="35" width="14.28125" style="0" customWidth="1"/>
    <col min="36" max="36" width="13.8515625" style="0" customWidth="1"/>
    <col min="37" max="37" width="13.57421875" style="0" customWidth="1"/>
  </cols>
  <sheetData>
    <row r="1" spans="1:23" ht="27" customHeight="1">
      <c r="A1" s="431" t="s">
        <v>35</v>
      </c>
      <c r="B1" s="431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</row>
    <row r="2" spans="1:30" ht="27" customHeight="1">
      <c r="A2" s="431" t="s">
        <v>84</v>
      </c>
      <c r="B2" s="431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6"/>
      <c r="Y2" s="6"/>
      <c r="Z2" s="6"/>
      <c r="AA2" s="6"/>
      <c r="AB2" s="6"/>
      <c r="AC2" s="6"/>
      <c r="AD2" s="6"/>
    </row>
    <row r="3" spans="1:30" ht="12.75">
      <c r="A3" s="147"/>
      <c r="B3" s="147"/>
      <c r="C3" s="148"/>
      <c r="D3" s="148"/>
      <c r="E3" s="148"/>
      <c r="F3" s="148"/>
      <c r="G3" s="148"/>
      <c r="H3" s="148"/>
      <c r="I3" s="148"/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6"/>
      <c r="Y3" s="6"/>
      <c r="Z3" s="6"/>
      <c r="AA3" s="6"/>
      <c r="AB3" s="6"/>
      <c r="AC3" s="6"/>
      <c r="AD3" s="6"/>
    </row>
    <row r="4" spans="1:30" ht="13.5" thickBot="1">
      <c r="A4" s="147"/>
      <c r="B4" s="147"/>
      <c r="C4" s="148"/>
      <c r="D4" s="148"/>
      <c r="E4" s="148"/>
      <c r="F4" s="148"/>
      <c r="G4" s="148"/>
      <c r="H4" s="148"/>
      <c r="I4" s="148"/>
      <c r="J4" s="148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6"/>
      <c r="Y4" s="6"/>
      <c r="Z4" s="6"/>
      <c r="AA4" s="6"/>
      <c r="AB4" s="6"/>
      <c r="AC4" s="6"/>
      <c r="AD4" s="6"/>
    </row>
    <row r="5" spans="1:30" ht="30" customHeight="1">
      <c r="A5" s="450" t="s">
        <v>72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2"/>
      <c r="M5" s="452"/>
      <c r="N5" s="452"/>
      <c r="O5" s="452"/>
      <c r="P5" s="452"/>
      <c r="Q5" s="452"/>
      <c r="R5" s="535"/>
      <c r="S5" s="453" t="s">
        <v>69</v>
      </c>
      <c r="T5" s="452"/>
      <c r="U5" s="452"/>
      <c r="V5" s="452"/>
      <c r="W5" s="454"/>
      <c r="X5" s="1"/>
      <c r="Y5" s="1"/>
      <c r="Z5" s="1"/>
      <c r="AA5" s="1"/>
      <c r="AB5" s="1"/>
      <c r="AC5" s="1"/>
      <c r="AD5" s="1"/>
    </row>
    <row r="6" spans="1:37" ht="30" customHeight="1" thickBot="1">
      <c r="A6" s="464" t="s">
        <v>57</v>
      </c>
      <c r="B6" s="455"/>
      <c r="C6" s="455"/>
      <c r="D6" s="455"/>
      <c r="E6" s="455"/>
      <c r="F6" s="455"/>
      <c r="G6" s="455"/>
      <c r="H6" s="455"/>
      <c r="I6" s="456"/>
      <c r="J6" s="455" t="s">
        <v>58</v>
      </c>
      <c r="K6" s="455"/>
      <c r="L6" s="455"/>
      <c r="M6" s="456" t="s">
        <v>59</v>
      </c>
      <c r="N6" s="457"/>
      <c r="O6" s="457"/>
      <c r="P6" s="457"/>
      <c r="Q6" s="457"/>
      <c r="R6" s="457"/>
      <c r="S6" s="457"/>
      <c r="T6" s="457"/>
      <c r="U6" s="457"/>
      <c r="V6" s="457"/>
      <c r="W6" s="458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</row>
    <row r="7" spans="1:37" s="2" customFormat="1" ht="12.7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66"/>
      <c r="AI7" s="66"/>
      <c r="AJ7" s="66"/>
      <c r="AK7" s="66"/>
    </row>
    <row r="8" spans="1:37" s="2" customFormat="1" ht="13.5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</row>
    <row r="9" spans="1:37" ht="36.75" customHeight="1" thickBot="1">
      <c r="A9" s="522" t="s">
        <v>11</v>
      </c>
      <c r="B9" s="523"/>
      <c r="C9" s="524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 thickBot="1">
      <c r="A10" s="527" t="s">
        <v>4</v>
      </c>
      <c r="B10" s="307" t="s">
        <v>53</v>
      </c>
      <c r="C10" s="530" t="s">
        <v>112</v>
      </c>
      <c r="D10" s="203"/>
      <c r="E10" s="515" t="s">
        <v>103</v>
      </c>
      <c r="F10" s="516"/>
      <c r="G10" s="516"/>
      <c r="H10" s="516"/>
      <c r="I10" s="516"/>
      <c r="J10" s="516"/>
      <c r="K10" s="516"/>
      <c r="L10" s="516"/>
      <c r="M10" s="517"/>
      <c r="N10" s="204"/>
      <c r="O10" s="515" t="s">
        <v>56</v>
      </c>
      <c r="P10" s="516"/>
      <c r="Q10" s="516"/>
      <c r="R10" s="516"/>
      <c r="S10" s="516"/>
      <c r="T10" s="516"/>
      <c r="U10" s="516"/>
      <c r="V10" s="516"/>
      <c r="W10" s="51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75.75" customHeight="1">
      <c r="A11" s="528"/>
      <c r="B11" s="533" t="s">
        <v>54</v>
      </c>
      <c r="C11" s="531"/>
      <c r="D11" s="205"/>
      <c r="E11" s="510" t="s">
        <v>113</v>
      </c>
      <c r="F11" s="536" t="s">
        <v>51</v>
      </c>
      <c r="G11" s="520" t="s">
        <v>89</v>
      </c>
      <c r="H11" s="520" t="s">
        <v>61</v>
      </c>
      <c r="I11" s="518" t="s">
        <v>73</v>
      </c>
      <c r="J11" s="539" t="s">
        <v>38</v>
      </c>
      <c r="K11" s="520" t="s">
        <v>55</v>
      </c>
      <c r="L11" s="512" t="s">
        <v>74</v>
      </c>
      <c r="M11" s="514" t="s">
        <v>101</v>
      </c>
      <c r="N11" s="206"/>
      <c r="O11" s="510" t="s">
        <v>114</v>
      </c>
      <c r="P11" s="536" t="s">
        <v>52</v>
      </c>
      <c r="Q11" s="518" t="s">
        <v>90</v>
      </c>
      <c r="R11" s="520" t="s">
        <v>61</v>
      </c>
      <c r="S11" s="518" t="s">
        <v>73</v>
      </c>
      <c r="T11" s="544" t="s">
        <v>13</v>
      </c>
      <c r="U11" s="518" t="s">
        <v>98</v>
      </c>
      <c r="V11" s="512" t="s">
        <v>99</v>
      </c>
      <c r="W11" s="514" t="s">
        <v>100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78" customHeight="1" thickBot="1">
      <c r="A12" s="529"/>
      <c r="B12" s="534"/>
      <c r="C12" s="532"/>
      <c r="D12" s="205"/>
      <c r="E12" s="511"/>
      <c r="F12" s="537"/>
      <c r="G12" s="538"/>
      <c r="H12" s="521"/>
      <c r="I12" s="519"/>
      <c r="J12" s="538" t="s">
        <v>12</v>
      </c>
      <c r="K12" s="538"/>
      <c r="L12" s="513"/>
      <c r="M12" s="513"/>
      <c r="N12" s="206"/>
      <c r="O12" s="511"/>
      <c r="P12" s="537"/>
      <c r="Q12" s="519"/>
      <c r="R12" s="521"/>
      <c r="S12" s="519"/>
      <c r="T12" s="519" t="s">
        <v>12</v>
      </c>
      <c r="U12" s="519"/>
      <c r="V12" s="513"/>
      <c r="W12" s="51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2.75">
      <c r="A13" s="207">
        <v>1</v>
      </c>
      <c r="B13" s="208">
        <v>2</v>
      </c>
      <c r="C13" s="209">
        <v>3</v>
      </c>
      <c r="D13" s="210"/>
      <c r="E13" s="211">
        <v>4</v>
      </c>
      <c r="F13" s="212">
        <v>5</v>
      </c>
      <c r="G13" s="213">
        <v>6</v>
      </c>
      <c r="H13" s="213">
        <v>7</v>
      </c>
      <c r="I13" s="213">
        <v>8</v>
      </c>
      <c r="J13" s="213">
        <v>9</v>
      </c>
      <c r="K13" s="213">
        <v>10</v>
      </c>
      <c r="L13" s="214">
        <v>11</v>
      </c>
      <c r="M13" s="215">
        <v>12</v>
      </c>
      <c r="N13" s="216"/>
      <c r="O13" s="217">
        <v>13</v>
      </c>
      <c r="P13" s="218">
        <v>14</v>
      </c>
      <c r="Q13" s="218">
        <v>15</v>
      </c>
      <c r="R13" s="219">
        <v>16</v>
      </c>
      <c r="S13" s="219">
        <v>17</v>
      </c>
      <c r="T13" s="219">
        <v>18</v>
      </c>
      <c r="U13" s="219">
        <v>19</v>
      </c>
      <c r="V13" s="218">
        <v>20</v>
      </c>
      <c r="W13" s="220">
        <v>21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3.5" thickBot="1">
      <c r="A14" s="221" t="s">
        <v>34</v>
      </c>
      <c r="B14" s="222"/>
      <c r="C14" s="223" t="s">
        <v>10</v>
      </c>
      <c r="D14" s="224"/>
      <c r="E14" s="540" t="s">
        <v>10</v>
      </c>
      <c r="F14" s="541"/>
      <c r="G14" s="541"/>
      <c r="H14" s="541"/>
      <c r="I14" s="541"/>
      <c r="J14" s="541"/>
      <c r="K14" s="541"/>
      <c r="L14" s="541"/>
      <c r="M14" s="542"/>
      <c r="N14" s="225"/>
      <c r="O14" s="540" t="s">
        <v>10</v>
      </c>
      <c r="P14" s="541"/>
      <c r="Q14" s="541"/>
      <c r="R14" s="541"/>
      <c r="S14" s="541"/>
      <c r="T14" s="541"/>
      <c r="U14" s="541"/>
      <c r="V14" s="541"/>
      <c r="W14" s="54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2.75">
      <c r="A15" s="114">
        <f>'SU Alloggi'!A15</f>
        <v>0</v>
      </c>
      <c r="B15" s="140">
        <f>'SU Alloggi'!S15</f>
        <v>0</v>
      </c>
      <c r="C15" s="12">
        <f>IF(B15=$B$10,'SU Alloggi'!R15,0)</f>
        <v>0</v>
      </c>
      <c r="D15" s="23"/>
      <c r="E15" s="12">
        <f>IF(B15=$B$10,IF(C15&lt;=50,C15,0),0)</f>
        <v>0</v>
      </c>
      <c r="F15" s="122">
        <f>IF(B15=$B$10,IF(C15&lt;=50,(Snr!W15)-(Snr!I15),0),0)</f>
        <v>0</v>
      </c>
      <c r="G15" s="24">
        <f>IF(B15=$B$10,IF(C15&lt;=50,C15*0.4,0),0)</f>
        <v>0</v>
      </c>
      <c r="H15" s="24">
        <f>IF(B15=$B$10,IF(F15&gt;G15,F15-G15,0),0)</f>
        <v>0</v>
      </c>
      <c r="I15" s="25" t="str">
        <f>IF(B15=$B$10,IF(H15&gt;0,H15/E15,0),"non finanz.")</f>
        <v>non finanz.</v>
      </c>
      <c r="J15" s="119">
        <f>IF(B15=$B$10,IF(C15&lt;=50,IF(I15&lt;=10%,1,0),0),0)</f>
        <v>0</v>
      </c>
      <c r="K15" s="24">
        <f>IF(J15="non ammesso",0,IF(B15=$B$10,IF(C15&lt;=50,IF(F15&lt;G15,F15,G15)+Snr!I15,0),0))</f>
        <v>0</v>
      </c>
      <c r="L15" s="124">
        <f>IF(J15="non ammesso",0,IF(B15=$B$10,IF(C15&lt;=50,SUM(C15+F15+Snr!I15),0),0))</f>
        <v>0</v>
      </c>
      <c r="M15" s="12">
        <f>IF(J15="non ammesso",0,IF(B15=$B$10,E15+(K15*0.6),0))</f>
        <v>0</v>
      </c>
      <c r="N15" s="23"/>
      <c r="O15" s="26">
        <f>IF(B15=$B$10,IF(C15&lt;=50.01,0,C15),0)</f>
        <v>0</v>
      </c>
      <c r="P15" s="27">
        <f>IF(B15=$B$10,IF(C15&gt;50,Snr!W15,0),0)</f>
        <v>0</v>
      </c>
      <c r="Q15" s="28">
        <f>IF(B15=$B$10,IF(C15&gt;50,C15*0.6,0),0)</f>
        <v>0</v>
      </c>
      <c r="R15" s="29">
        <f>IF(B15=$B$10,IF(P15&gt;Q15,P15-Q15,0),0)</f>
        <v>0</v>
      </c>
      <c r="S15" s="30" t="str">
        <f>IF(B15=$B$10,IF(R15&gt;0,R15/O15,0),"non finanz.")</f>
        <v>non finanz.</v>
      </c>
      <c r="T15" s="123">
        <f>IF(B15=$B$10,IF(C15&gt;50,IF(S15&lt;=10%,1,0),0),0)</f>
        <v>0</v>
      </c>
      <c r="U15" s="31">
        <f>IF(T15="non ammesso",0,IF(B15=$B$10,IF(C15&gt;50,IF(P15&lt;Q15,P15,Q15),0),0))</f>
        <v>0</v>
      </c>
      <c r="V15" s="125">
        <f>IF(T15="non ammesso",0,IF(B15=$B$10,IF(C15&gt;50,O15+P15,0),0))</f>
        <v>0</v>
      </c>
      <c r="W15" s="32">
        <f>IF(T15="non ammesso",0,IF(B15=$B$10,O15+(0.6*U15),0))</f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2.75">
      <c r="A16" s="114">
        <f>'SU Alloggi'!A16</f>
        <v>0</v>
      </c>
      <c r="B16" s="140">
        <f>'SU Alloggi'!S16</f>
        <v>0</v>
      </c>
      <c r="C16" s="13">
        <f>IF(B16=$B$10,'SU Alloggi'!R16,0)</f>
        <v>0</v>
      </c>
      <c r="D16" s="23"/>
      <c r="E16" s="13">
        <f aca="true" t="shared" si="0" ref="E16:E44">IF(B16=$B$10,IF(C16&lt;=50,C16,0),0)</f>
        <v>0</v>
      </c>
      <c r="F16" s="122">
        <f>IF(B16=$B$10,IF(C16&lt;=50,(Snr!W16)-(Snr!I16),0),0)</f>
        <v>0</v>
      </c>
      <c r="G16" s="24">
        <f aca="true" t="shared" si="1" ref="G16:G44">IF(B16=$B$10,IF(C16&lt;=50,C16*0.4,0),0)</f>
        <v>0</v>
      </c>
      <c r="H16" s="24">
        <f aca="true" t="shared" si="2" ref="H16:H44">IF(B16=$B$10,IF(F16&gt;G16,F16-G16,0),0)</f>
        <v>0</v>
      </c>
      <c r="I16" s="25" t="str">
        <f aca="true" t="shared" si="3" ref="I16:I44">IF(B16=$B$10,IF(H16&gt;0,H16/E16,0),"non finanz.")</f>
        <v>non finanz.</v>
      </c>
      <c r="J16" s="119">
        <f aca="true" t="shared" si="4" ref="J16:J44">IF(B16=$B$10,IF(C16&lt;=50,IF(I16&lt;=10%,1,0),0),0)</f>
        <v>0</v>
      </c>
      <c r="K16" s="24">
        <f>IF(J16="non ammesso",0,IF(B16=$B$10,IF(C16&lt;=50,IF(F16&lt;G16,F16,G16)+Snr!I16,0),0))</f>
        <v>0</v>
      </c>
      <c r="L16" s="124">
        <f>IF(J16="non ammesso",0,IF(B16=$B$10,IF(C16&lt;=50,SUM(C16+F16+Snr!I16),0),0))</f>
        <v>0</v>
      </c>
      <c r="M16" s="13">
        <f aca="true" t="shared" si="5" ref="M16:M44">IF(J16="non ammesso",0,IF(B16=$B$10,E16+(K16*0.6),0))</f>
        <v>0</v>
      </c>
      <c r="N16" s="23"/>
      <c r="O16" s="33">
        <f aca="true" t="shared" si="6" ref="O16:O44">IF(B16=$B$10,IF(C16&lt;=50.01,0,C16),0)</f>
        <v>0</v>
      </c>
      <c r="P16" s="27">
        <f>IF(B16=$B$10,IF(C16&gt;50,Snr!W16,0),0)</f>
        <v>0</v>
      </c>
      <c r="Q16" s="28">
        <f aca="true" t="shared" si="7" ref="Q16:Q44">IF(B16=$B$10,IF(C16&gt;50,C16*0.6,0),0)</f>
        <v>0</v>
      </c>
      <c r="R16" s="29">
        <f aca="true" t="shared" si="8" ref="R16:R44">IF(B16=$B$10,IF(P16&gt;Q16,P16-Q16,0),0)</f>
        <v>0</v>
      </c>
      <c r="S16" s="30" t="str">
        <f aca="true" t="shared" si="9" ref="S16:S44">IF(B16=$B$10,IF(R16&gt;0,R16/O16,0),"non finanz.")</f>
        <v>non finanz.</v>
      </c>
      <c r="T16" s="123">
        <f aca="true" t="shared" si="10" ref="T16:T44">IF(B16=$B$10,IF(C16&gt;50,IF(S16&lt;=10%,1,0),0),0)</f>
        <v>0</v>
      </c>
      <c r="U16" s="31">
        <f aca="true" t="shared" si="11" ref="U16:U44">IF(T16="non ammesso",0,IF(B16=$B$10,IF(C16&gt;50,IF(P16&lt;Q16,P16,Q16),0),0))</f>
        <v>0</v>
      </c>
      <c r="V16" s="125">
        <f aca="true" t="shared" si="12" ref="V16:V44">IF(T16="non ammesso",0,IF(B16=$B$10,IF(C16&gt;50,O16+P16,0),0))</f>
        <v>0</v>
      </c>
      <c r="W16" s="126">
        <f aca="true" t="shared" si="13" ref="W16:W44">IF(T16="non ammesso",0,IF(B16=$B$10,O16+(0.6*U16),0))</f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2.75">
      <c r="A17" s="114">
        <f>'SU Alloggi'!A17</f>
        <v>0</v>
      </c>
      <c r="B17" s="140">
        <f>'SU Alloggi'!S17</f>
        <v>0</v>
      </c>
      <c r="C17" s="13">
        <f>IF(B17=$B$10,'SU Alloggi'!R17,0)</f>
        <v>0</v>
      </c>
      <c r="D17" s="23"/>
      <c r="E17" s="13">
        <f t="shared" si="0"/>
        <v>0</v>
      </c>
      <c r="F17" s="122">
        <f>IF(B17=$B$10,IF(C17&lt;=50,(Snr!W17)-(Snr!I17),0),0)</f>
        <v>0</v>
      </c>
      <c r="G17" s="24">
        <f t="shared" si="1"/>
        <v>0</v>
      </c>
      <c r="H17" s="24">
        <f t="shared" si="2"/>
        <v>0</v>
      </c>
      <c r="I17" s="25" t="str">
        <f t="shared" si="3"/>
        <v>non finanz.</v>
      </c>
      <c r="J17" s="119">
        <f t="shared" si="4"/>
        <v>0</v>
      </c>
      <c r="K17" s="24">
        <f>IF(J17="non ammesso",0,IF(B17=$B$10,IF(C17&lt;=50,IF(F17&lt;G17,F17,G17)+Snr!I17,0),0))</f>
        <v>0</v>
      </c>
      <c r="L17" s="124">
        <f>IF(J17="non ammesso",0,IF(B17=$B$10,IF(C17&lt;=50,SUM(C17+F17+Snr!I17),0),0))</f>
        <v>0</v>
      </c>
      <c r="M17" s="13">
        <f t="shared" si="5"/>
        <v>0</v>
      </c>
      <c r="N17" s="23"/>
      <c r="O17" s="33">
        <f t="shared" si="6"/>
        <v>0</v>
      </c>
      <c r="P17" s="27">
        <f>IF(B17=$B$10,IF(C17&gt;50,Snr!W17,0),0)</f>
        <v>0</v>
      </c>
      <c r="Q17" s="28">
        <f t="shared" si="7"/>
        <v>0</v>
      </c>
      <c r="R17" s="29">
        <f t="shared" si="8"/>
        <v>0</v>
      </c>
      <c r="S17" s="30" t="str">
        <f t="shared" si="9"/>
        <v>non finanz.</v>
      </c>
      <c r="T17" s="123">
        <f t="shared" si="10"/>
        <v>0</v>
      </c>
      <c r="U17" s="31">
        <f t="shared" si="11"/>
        <v>0</v>
      </c>
      <c r="V17" s="125">
        <f t="shared" si="12"/>
        <v>0</v>
      </c>
      <c r="W17" s="126">
        <f t="shared" si="1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2.75">
      <c r="A18" s="114">
        <f>'SU Alloggi'!A18</f>
        <v>0</v>
      </c>
      <c r="B18" s="140">
        <f>'SU Alloggi'!S18</f>
        <v>0</v>
      </c>
      <c r="C18" s="13">
        <f>IF(B18=$B$10,'SU Alloggi'!R18,0)</f>
        <v>0</v>
      </c>
      <c r="D18" s="23"/>
      <c r="E18" s="13">
        <f t="shared" si="0"/>
        <v>0</v>
      </c>
      <c r="F18" s="122">
        <f>IF(B18=$B$10,IF(C18&lt;=50,(Snr!W18)-(Snr!I18),0),0)</f>
        <v>0</v>
      </c>
      <c r="G18" s="24">
        <f t="shared" si="1"/>
        <v>0</v>
      </c>
      <c r="H18" s="24">
        <f t="shared" si="2"/>
        <v>0</v>
      </c>
      <c r="I18" s="25" t="str">
        <f t="shared" si="3"/>
        <v>non finanz.</v>
      </c>
      <c r="J18" s="119">
        <f t="shared" si="4"/>
        <v>0</v>
      </c>
      <c r="K18" s="24">
        <f>IF(J18="non ammesso",0,IF(B18=$B$10,IF(C18&lt;=50,IF(F18&lt;G18,F18,G18)+Snr!I18,0),0))</f>
        <v>0</v>
      </c>
      <c r="L18" s="124">
        <f>IF(J18="non ammesso",0,IF(B18=$B$10,IF(C18&lt;=50,SUM(C18+F18+Snr!I18),0),0))</f>
        <v>0</v>
      </c>
      <c r="M18" s="13">
        <f t="shared" si="5"/>
        <v>0</v>
      </c>
      <c r="N18" s="23"/>
      <c r="O18" s="33">
        <f t="shared" si="6"/>
        <v>0</v>
      </c>
      <c r="P18" s="27">
        <f>IF(B18=$B$10,IF(C18&gt;50,Snr!W18,0),0)</f>
        <v>0</v>
      </c>
      <c r="Q18" s="28">
        <f t="shared" si="7"/>
        <v>0</v>
      </c>
      <c r="R18" s="29">
        <f t="shared" si="8"/>
        <v>0</v>
      </c>
      <c r="S18" s="30" t="str">
        <f t="shared" si="9"/>
        <v>non finanz.</v>
      </c>
      <c r="T18" s="123">
        <f t="shared" si="10"/>
        <v>0</v>
      </c>
      <c r="U18" s="31">
        <f t="shared" si="11"/>
        <v>0</v>
      </c>
      <c r="V18" s="125">
        <f t="shared" si="12"/>
        <v>0</v>
      </c>
      <c r="W18" s="126">
        <f t="shared" si="1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2.75">
      <c r="A19" s="114">
        <f>'SU Alloggi'!A19</f>
        <v>0</v>
      </c>
      <c r="B19" s="140">
        <f>'SU Alloggi'!S19</f>
        <v>0</v>
      </c>
      <c r="C19" s="13">
        <f>IF(B19=$B$10,'SU Alloggi'!R19,0)</f>
        <v>0</v>
      </c>
      <c r="D19" s="23"/>
      <c r="E19" s="13">
        <f t="shared" si="0"/>
        <v>0</v>
      </c>
      <c r="F19" s="122">
        <f>IF(B19=$B$10,IF(C19&lt;=50,(Snr!W19)-(Snr!I19),0),0)</f>
        <v>0</v>
      </c>
      <c r="G19" s="24">
        <f t="shared" si="1"/>
        <v>0</v>
      </c>
      <c r="H19" s="24">
        <f t="shared" si="2"/>
        <v>0</v>
      </c>
      <c r="I19" s="25" t="str">
        <f t="shared" si="3"/>
        <v>non finanz.</v>
      </c>
      <c r="J19" s="119">
        <f t="shared" si="4"/>
        <v>0</v>
      </c>
      <c r="K19" s="24">
        <f>IF(J19="non ammesso",0,IF(B19=$B$10,IF(C19&lt;=50,IF(F19&lt;G19,F19,G19)+Snr!I19,0),0))</f>
        <v>0</v>
      </c>
      <c r="L19" s="124">
        <f>IF(J19="non ammesso",0,IF(B19=$B$10,IF(C19&lt;=50,SUM(C19+F19+Snr!I19),0),0))</f>
        <v>0</v>
      </c>
      <c r="M19" s="13">
        <f t="shared" si="5"/>
        <v>0</v>
      </c>
      <c r="N19" s="23"/>
      <c r="O19" s="33">
        <f t="shared" si="6"/>
        <v>0</v>
      </c>
      <c r="P19" s="27">
        <f>IF(B19=$B$10,IF(C19&gt;50,Snr!W19,0),0)</f>
        <v>0</v>
      </c>
      <c r="Q19" s="28">
        <f t="shared" si="7"/>
        <v>0</v>
      </c>
      <c r="R19" s="29">
        <f t="shared" si="8"/>
        <v>0</v>
      </c>
      <c r="S19" s="30" t="str">
        <f t="shared" si="9"/>
        <v>non finanz.</v>
      </c>
      <c r="T19" s="123">
        <f t="shared" si="10"/>
        <v>0</v>
      </c>
      <c r="U19" s="31">
        <f t="shared" si="11"/>
        <v>0</v>
      </c>
      <c r="V19" s="125">
        <f t="shared" si="12"/>
        <v>0</v>
      </c>
      <c r="W19" s="126">
        <f t="shared" si="1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2.75">
      <c r="A20" s="114">
        <f>'SU Alloggi'!A20</f>
        <v>0</v>
      </c>
      <c r="B20" s="140">
        <f>'SU Alloggi'!S20</f>
        <v>0</v>
      </c>
      <c r="C20" s="13">
        <f>IF(B20=$B$10,'SU Alloggi'!R20,0)</f>
        <v>0</v>
      </c>
      <c r="D20" s="23"/>
      <c r="E20" s="13">
        <f t="shared" si="0"/>
        <v>0</v>
      </c>
      <c r="F20" s="122">
        <f>IF(B20=$B$10,IF(C20&lt;=50,(Snr!W20)-(Snr!I20),0),0)</f>
        <v>0</v>
      </c>
      <c r="G20" s="24">
        <f t="shared" si="1"/>
        <v>0</v>
      </c>
      <c r="H20" s="24">
        <f t="shared" si="2"/>
        <v>0</v>
      </c>
      <c r="I20" s="25" t="str">
        <f t="shared" si="3"/>
        <v>non finanz.</v>
      </c>
      <c r="J20" s="119">
        <f t="shared" si="4"/>
        <v>0</v>
      </c>
      <c r="K20" s="24">
        <f>IF(J20="non ammesso",0,IF(B20=$B$10,IF(C20&lt;=50,IF(F20&lt;G20,F20,G20)+Snr!I20,0),0))</f>
        <v>0</v>
      </c>
      <c r="L20" s="124">
        <f>IF(J20="non ammesso",0,IF(B20=$B$10,IF(C20&lt;=50,SUM(C20+F20+Snr!I20),0),0))</f>
        <v>0</v>
      </c>
      <c r="M20" s="13">
        <f t="shared" si="5"/>
        <v>0</v>
      </c>
      <c r="N20" s="23"/>
      <c r="O20" s="33">
        <f t="shared" si="6"/>
        <v>0</v>
      </c>
      <c r="P20" s="27">
        <f>IF(B20=$B$10,IF(C20&gt;50,Snr!W20,0),0)</f>
        <v>0</v>
      </c>
      <c r="Q20" s="28">
        <f t="shared" si="7"/>
        <v>0</v>
      </c>
      <c r="R20" s="29">
        <f t="shared" si="8"/>
        <v>0</v>
      </c>
      <c r="S20" s="30" t="str">
        <f t="shared" si="9"/>
        <v>non finanz.</v>
      </c>
      <c r="T20" s="123">
        <f t="shared" si="10"/>
        <v>0</v>
      </c>
      <c r="U20" s="31">
        <f t="shared" si="11"/>
        <v>0</v>
      </c>
      <c r="V20" s="125">
        <f t="shared" si="12"/>
        <v>0</v>
      </c>
      <c r="W20" s="126">
        <f t="shared" si="1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2.75">
      <c r="A21" s="114">
        <f>'SU Alloggi'!A21</f>
        <v>0</v>
      </c>
      <c r="B21" s="140">
        <f>'SU Alloggi'!S21</f>
        <v>0</v>
      </c>
      <c r="C21" s="13">
        <f>IF(B21=$B$10,'SU Alloggi'!R21,0)</f>
        <v>0</v>
      </c>
      <c r="D21" s="23"/>
      <c r="E21" s="13">
        <f t="shared" si="0"/>
        <v>0</v>
      </c>
      <c r="F21" s="122">
        <f>IF(B21=$B$10,IF(C21&lt;=50,(Snr!W21)-(Snr!I21),0),0)</f>
        <v>0</v>
      </c>
      <c r="G21" s="24">
        <f t="shared" si="1"/>
        <v>0</v>
      </c>
      <c r="H21" s="24">
        <f t="shared" si="2"/>
        <v>0</v>
      </c>
      <c r="I21" s="25" t="str">
        <f t="shared" si="3"/>
        <v>non finanz.</v>
      </c>
      <c r="J21" s="119">
        <f t="shared" si="4"/>
        <v>0</v>
      </c>
      <c r="K21" s="24">
        <f>IF(J21="non ammesso",0,IF(B21=$B$10,IF(C21&lt;=50,IF(F21&lt;G21,F21,G21)+Snr!I21,0),0))</f>
        <v>0</v>
      </c>
      <c r="L21" s="124">
        <f>IF(J21="non ammesso",0,IF(B21=$B$10,IF(C21&lt;=50,SUM(C21+F21+Snr!I21),0),0))</f>
        <v>0</v>
      </c>
      <c r="M21" s="13">
        <f t="shared" si="5"/>
        <v>0</v>
      </c>
      <c r="N21" s="23"/>
      <c r="O21" s="33">
        <f t="shared" si="6"/>
        <v>0</v>
      </c>
      <c r="P21" s="27">
        <f>IF(B21=$B$10,IF(C21&gt;50,Snr!W21,0),0)</f>
        <v>0</v>
      </c>
      <c r="Q21" s="28">
        <f t="shared" si="7"/>
        <v>0</v>
      </c>
      <c r="R21" s="29">
        <f t="shared" si="8"/>
        <v>0</v>
      </c>
      <c r="S21" s="30" t="str">
        <f t="shared" si="9"/>
        <v>non finanz.</v>
      </c>
      <c r="T21" s="123">
        <f t="shared" si="10"/>
        <v>0</v>
      </c>
      <c r="U21" s="31">
        <f t="shared" si="11"/>
        <v>0</v>
      </c>
      <c r="V21" s="125">
        <f t="shared" si="12"/>
        <v>0</v>
      </c>
      <c r="W21" s="126">
        <f t="shared" si="1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2.75">
      <c r="A22" s="114">
        <f>'SU Alloggi'!A22</f>
        <v>0</v>
      </c>
      <c r="B22" s="140">
        <f>'SU Alloggi'!S22</f>
        <v>0</v>
      </c>
      <c r="C22" s="13">
        <f>IF(B22=$B$10,'SU Alloggi'!R22,0)</f>
        <v>0</v>
      </c>
      <c r="D22" s="23"/>
      <c r="E22" s="13">
        <f t="shared" si="0"/>
        <v>0</v>
      </c>
      <c r="F22" s="122">
        <f>IF(B22=$B$10,IF(C22&lt;=50,(Snr!W22)-(Snr!I22),0),0)</f>
        <v>0</v>
      </c>
      <c r="G22" s="24">
        <f t="shared" si="1"/>
        <v>0</v>
      </c>
      <c r="H22" s="24">
        <f t="shared" si="2"/>
        <v>0</v>
      </c>
      <c r="I22" s="25" t="str">
        <f t="shared" si="3"/>
        <v>non finanz.</v>
      </c>
      <c r="J22" s="119">
        <f t="shared" si="4"/>
        <v>0</v>
      </c>
      <c r="K22" s="24">
        <f>IF(J22="non ammesso",0,IF(B22=$B$10,IF(C22&lt;=50,IF(F22&lt;G22,F22,G22)+Snr!I22,0),0))</f>
        <v>0</v>
      </c>
      <c r="L22" s="124">
        <f>IF(J22="non ammesso",0,IF(B22=$B$10,IF(C22&lt;=50,SUM(C22+F22+Snr!I22),0),0))</f>
        <v>0</v>
      </c>
      <c r="M22" s="13">
        <f t="shared" si="5"/>
        <v>0</v>
      </c>
      <c r="N22" s="23"/>
      <c r="O22" s="33">
        <f t="shared" si="6"/>
        <v>0</v>
      </c>
      <c r="P22" s="27">
        <f>IF(B22=$B$10,IF(C22&gt;50,Snr!W22,0),0)</f>
        <v>0</v>
      </c>
      <c r="Q22" s="28">
        <f t="shared" si="7"/>
        <v>0</v>
      </c>
      <c r="R22" s="29">
        <f t="shared" si="8"/>
        <v>0</v>
      </c>
      <c r="S22" s="30" t="str">
        <f t="shared" si="9"/>
        <v>non finanz.</v>
      </c>
      <c r="T22" s="123">
        <f t="shared" si="10"/>
        <v>0</v>
      </c>
      <c r="U22" s="31">
        <f t="shared" si="11"/>
        <v>0</v>
      </c>
      <c r="V22" s="125">
        <f t="shared" si="12"/>
        <v>0</v>
      </c>
      <c r="W22" s="126">
        <f t="shared" si="1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2.75">
      <c r="A23" s="114">
        <f>'SU Alloggi'!A23</f>
        <v>0</v>
      </c>
      <c r="B23" s="140">
        <f>'SU Alloggi'!S23</f>
        <v>0</v>
      </c>
      <c r="C23" s="13">
        <f>IF(B23=$B$10,'SU Alloggi'!R23,0)</f>
        <v>0</v>
      </c>
      <c r="D23" s="23"/>
      <c r="E23" s="13">
        <f t="shared" si="0"/>
        <v>0</v>
      </c>
      <c r="F23" s="122">
        <f>IF(B23=$B$10,IF(C23&lt;=50,(Snr!W23)-(Snr!I23),0),0)</f>
        <v>0</v>
      </c>
      <c r="G23" s="24">
        <f t="shared" si="1"/>
        <v>0</v>
      </c>
      <c r="H23" s="24">
        <f t="shared" si="2"/>
        <v>0</v>
      </c>
      <c r="I23" s="25" t="str">
        <f t="shared" si="3"/>
        <v>non finanz.</v>
      </c>
      <c r="J23" s="119">
        <f t="shared" si="4"/>
        <v>0</v>
      </c>
      <c r="K23" s="24">
        <f>IF(J23="non ammesso",0,IF(B23=$B$10,IF(C23&lt;=50,IF(F23&lt;G23,F23,G23)+Snr!I23,0),0))</f>
        <v>0</v>
      </c>
      <c r="L23" s="124">
        <f>IF(J23="non ammesso",0,IF(B23=$B$10,IF(C23&lt;=50,SUM(C23+F23+Snr!I23),0),0))</f>
        <v>0</v>
      </c>
      <c r="M23" s="13">
        <f t="shared" si="5"/>
        <v>0</v>
      </c>
      <c r="N23" s="23"/>
      <c r="O23" s="33">
        <f t="shared" si="6"/>
        <v>0</v>
      </c>
      <c r="P23" s="27">
        <f>IF(B23=$B$10,IF(C23&gt;50,Snr!W23,0),0)</f>
        <v>0</v>
      </c>
      <c r="Q23" s="28">
        <f t="shared" si="7"/>
        <v>0</v>
      </c>
      <c r="R23" s="29">
        <f t="shared" si="8"/>
        <v>0</v>
      </c>
      <c r="S23" s="30" t="str">
        <f t="shared" si="9"/>
        <v>non finanz.</v>
      </c>
      <c r="T23" s="123">
        <f t="shared" si="10"/>
        <v>0</v>
      </c>
      <c r="U23" s="31">
        <f t="shared" si="11"/>
        <v>0</v>
      </c>
      <c r="V23" s="125">
        <f t="shared" si="12"/>
        <v>0</v>
      </c>
      <c r="W23" s="126">
        <f t="shared" si="1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2.75">
      <c r="A24" s="114">
        <f>'SU Alloggi'!A24</f>
        <v>0</v>
      </c>
      <c r="B24" s="140">
        <f>'SU Alloggi'!S24</f>
        <v>0</v>
      </c>
      <c r="C24" s="13">
        <f>IF(B24=$B$10,'SU Alloggi'!R24,0)</f>
        <v>0</v>
      </c>
      <c r="D24" s="23"/>
      <c r="E24" s="13">
        <f t="shared" si="0"/>
        <v>0</v>
      </c>
      <c r="F24" s="122">
        <f>IF(B24=$B$10,IF(C24&lt;=50,(Snr!W24)-(Snr!I24),0),0)</f>
        <v>0</v>
      </c>
      <c r="G24" s="24">
        <f t="shared" si="1"/>
        <v>0</v>
      </c>
      <c r="H24" s="24">
        <f t="shared" si="2"/>
        <v>0</v>
      </c>
      <c r="I24" s="25" t="str">
        <f t="shared" si="3"/>
        <v>non finanz.</v>
      </c>
      <c r="J24" s="119">
        <f t="shared" si="4"/>
        <v>0</v>
      </c>
      <c r="K24" s="24">
        <f>IF(J24="non ammesso",0,IF(B24=$B$10,IF(C24&lt;=50,IF(F24&lt;G24,F24,G24)+Snr!I24,0),0))</f>
        <v>0</v>
      </c>
      <c r="L24" s="124">
        <f>IF(J24="non ammesso",0,IF(B24=$B$10,IF(C24&lt;=50,SUM(C24+F24+Snr!I24),0),0))</f>
        <v>0</v>
      </c>
      <c r="M24" s="13">
        <f t="shared" si="5"/>
        <v>0</v>
      </c>
      <c r="N24" s="23"/>
      <c r="O24" s="33">
        <f t="shared" si="6"/>
        <v>0</v>
      </c>
      <c r="P24" s="27">
        <f>IF(B24=$B$10,IF(C24&gt;50,Snr!W24,0),0)</f>
        <v>0</v>
      </c>
      <c r="Q24" s="28">
        <f t="shared" si="7"/>
        <v>0</v>
      </c>
      <c r="R24" s="29">
        <f t="shared" si="8"/>
        <v>0</v>
      </c>
      <c r="S24" s="30" t="str">
        <f t="shared" si="9"/>
        <v>non finanz.</v>
      </c>
      <c r="T24" s="123">
        <f t="shared" si="10"/>
        <v>0</v>
      </c>
      <c r="U24" s="31">
        <f t="shared" si="11"/>
        <v>0</v>
      </c>
      <c r="V24" s="125">
        <f t="shared" si="12"/>
        <v>0</v>
      </c>
      <c r="W24" s="126">
        <f t="shared" si="1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2.75">
      <c r="A25" s="114">
        <f>'SU Alloggi'!A25</f>
        <v>0</v>
      </c>
      <c r="B25" s="140">
        <f>'SU Alloggi'!S25</f>
        <v>0</v>
      </c>
      <c r="C25" s="13">
        <f>IF(B25=$B$10,'SU Alloggi'!R25,0)</f>
        <v>0</v>
      </c>
      <c r="D25" s="23"/>
      <c r="E25" s="13">
        <f t="shared" si="0"/>
        <v>0</v>
      </c>
      <c r="F25" s="122">
        <f>IF(B25=$B$10,IF(C25&lt;=50,(Snr!W25)-(Snr!I25),0),0)</f>
        <v>0</v>
      </c>
      <c r="G25" s="24">
        <f t="shared" si="1"/>
        <v>0</v>
      </c>
      <c r="H25" s="24">
        <f t="shared" si="2"/>
        <v>0</v>
      </c>
      <c r="I25" s="25" t="str">
        <f t="shared" si="3"/>
        <v>non finanz.</v>
      </c>
      <c r="J25" s="119">
        <f t="shared" si="4"/>
        <v>0</v>
      </c>
      <c r="K25" s="24">
        <f>IF(J25="non ammesso",0,IF(B25=$B$10,IF(C25&lt;=50,IF(F25&lt;G25,F25,G25)+Snr!I25,0),0))</f>
        <v>0</v>
      </c>
      <c r="L25" s="124">
        <f>IF(J25="non ammesso",0,IF(B25=$B$10,IF(C25&lt;=50,SUM(C25+F25+Snr!I25),0),0))</f>
        <v>0</v>
      </c>
      <c r="M25" s="13">
        <f t="shared" si="5"/>
        <v>0</v>
      </c>
      <c r="N25" s="23"/>
      <c r="O25" s="33">
        <f t="shared" si="6"/>
        <v>0</v>
      </c>
      <c r="P25" s="27">
        <f>IF(B25=$B$10,IF(C25&gt;50,Snr!W25,0),0)</f>
        <v>0</v>
      </c>
      <c r="Q25" s="28">
        <f t="shared" si="7"/>
        <v>0</v>
      </c>
      <c r="R25" s="29">
        <f t="shared" si="8"/>
        <v>0</v>
      </c>
      <c r="S25" s="30" t="str">
        <f t="shared" si="9"/>
        <v>non finanz.</v>
      </c>
      <c r="T25" s="123">
        <f t="shared" si="10"/>
        <v>0</v>
      </c>
      <c r="U25" s="31">
        <f t="shared" si="11"/>
        <v>0</v>
      </c>
      <c r="V25" s="125">
        <f t="shared" si="12"/>
        <v>0</v>
      </c>
      <c r="W25" s="126">
        <f t="shared" si="1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2.75">
      <c r="A26" s="114">
        <f>'SU Alloggi'!A26</f>
        <v>0</v>
      </c>
      <c r="B26" s="140">
        <f>'SU Alloggi'!S26</f>
        <v>0</v>
      </c>
      <c r="C26" s="13">
        <f>IF(B26=$B$10,'SU Alloggi'!R26,0)</f>
        <v>0</v>
      </c>
      <c r="D26" s="23"/>
      <c r="E26" s="13">
        <f t="shared" si="0"/>
        <v>0</v>
      </c>
      <c r="F26" s="122">
        <f>IF(B26=$B$10,IF(C26&lt;=50,(Snr!W26)-(Snr!I26),0),0)</f>
        <v>0</v>
      </c>
      <c r="G26" s="24">
        <f t="shared" si="1"/>
        <v>0</v>
      </c>
      <c r="H26" s="24">
        <f t="shared" si="2"/>
        <v>0</v>
      </c>
      <c r="I26" s="25" t="str">
        <f t="shared" si="3"/>
        <v>non finanz.</v>
      </c>
      <c r="J26" s="119">
        <f t="shared" si="4"/>
        <v>0</v>
      </c>
      <c r="K26" s="24">
        <f>IF(J26="non ammesso",0,IF(B26=$B$10,IF(C26&lt;=50,IF(F26&lt;G26,F26,G26)+Snr!I26,0),0))</f>
        <v>0</v>
      </c>
      <c r="L26" s="124">
        <f>IF(J26="non ammesso",0,IF(B26=$B$10,IF(C26&lt;=50,SUM(C26+F26+Snr!I26),0),0))</f>
        <v>0</v>
      </c>
      <c r="M26" s="13">
        <f t="shared" si="5"/>
        <v>0</v>
      </c>
      <c r="N26" s="23"/>
      <c r="O26" s="33">
        <f t="shared" si="6"/>
        <v>0</v>
      </c>
      <c r="P26" s="27">
        <f>IF(B26=$B$10,IF(C26&gt;50,Snr!W26,0),0)</f>
        <v>0</v>
      </c>
      <c r="Q26" s="28">
        <f t="shared" si="7"/>
        <v>0</v>
      </c>
      <c r="R26" s="29">
        <f t="shared" si="8"/>
        <v>0</v>
      </c>
      <c r="S26" s="30" t="str">
        <f t="shared" si="9"/>
        <v>non finanz.</v>
      </c>
      <c r="T26" s="123">
        <f t="shared" si="10"/>
        <v>0</v>
      </c>
      <c r="U26" s="31">
        <f t="shared" si="11"/>
        <v>0</v>
      </c>
      <c r="V26" s="125">
        <f t="shared" si="12"/>
        <v>0</v>
      </c>
      <c r="W26" s="126">
        <f t="shared" si="1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2.75">
      <c r="A27" s="114">
        <f>'SU Alloggi'!A27</f>
        <v>0</v>
      </c>
      <c r="B27" s="140">
        <f>'SU Alloggi'!S27</f>
        <v>0</v>
      </c>
      <c r="C27" s="13">
        <f>IF(B27=$B$10,'SU Alloggi'!R27,0)</f>
        <v>0</v>
      </c>
      <c r="D27" s="23"/>
      <c r="E27" s="13">
        <f t="shared" si="0"/>
        <v>0</v>
      </c>
      <c r="F27" s="122">
        <f>IF(B27=$B$10,IF(C27&lt;=50,(Snr!W27)-(Snr!I27),0),0)</f>
        <v>0</v>
      </c>
      <c r="G27" s="24">
        <f t="shared" si="1"/>
        <v>0</v>
      </c>
      <c r="H27" s="24">
        <f t="shared" si="2"/>
        <v>0</v>
      </c>
      <c r="I27" s="25" t="str">
        <f t="shared" si="3"/>
        <v>non finanz.</v>
      </c>
      <c r="J27" s="119">
        <f t="shared" si="4"/>
        <v>0</v>
      </c>
      <c r="K27" s="24">
        <f>IF(J27="non ammesso",0,IF(B27=$B$10,IF(C27&lt;=50,IF(F27&lt;G27,F27,G27)+Snr!I27,0),0))</f>
        <v>0</v>
      </c>
      <c r="L27" s="124">
        <f>IF(J27="non ammesso",0,IF(B27=$B$10,IF(C27&lt;=50,SUM(C27+F27+Snr!I27),0),0))</f>
        <v>0</v>
      </c>
      <c r="M27" s="13">
        <f t="shared" si="5"/>
        <v>0</v>
      </c>
      <c r="N27" s="23"/>
      <c r="O27" s="33">
        <f t="shared" si="6"/>
        <v>0</v>
      </c>
      <c r="P27" s="27">
        <f>IF(B27=$B$10,IF(C27&gt;50,Snr!W27,0),0)</f>
        <v>0</v>
      </c>
      <c r="Q27" s="28">
        <f t="shared" si="7"/>
        <v>0</v>
      </c>
      <c r="R27" s="29">
        <f t="shared" si="8"/>
        <v>0</v>
      </c>
      <c r="S27" s="30" t="str">
        <f t="shared" si="9"/>
        <v>non finanz.</v>
      </c>
      <c r="T27" s="123">
        <f t="shared" si="10"/>
        <v>0</v>
      </c>
      <c r="U27" s="31">
        <f t="shared" si="11"/>
        <v>0</v>
      </c>
      <c r="V27" s="125">
        <f t="shared" si="12"/>
        <v>0</v>
      </c>
      <c r="W27" s="126">
        <f t="shared" si="1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2.75">
      <c r="A28" s="114">
        <f>'SU Alloggi'!A28</f>
        <v>0</v>
      </c>
      <c r="B28" s="140">
        <f>'SU Alloggi'!S28</f>
        <v>0</v>
      </c>
      <c r="C28" s="13">
        <f>IF(B28=$B$10,'SU Alloggi'!R28,0)</f>
        <v>0</v>
      </c>
      <c r="D28" s="23"/>
      <c r="E28" s="13">
        <f t="shared" si="0"/>
        <v>0</v>
      </c>
      <c r="F28" s="122">
        <f>IF(B28=$B$10,IF(C28&lt;=50,(Snr!W28)-(Snr!I28),0),0)</f>
        <v>0</v>
      </c>
      <c r="G28" s="24">
        <f t="shared" si="1"/>
        <v>0</v>
      </c>
      <c r="H28" s="24">
        <f t="shared" si="2"/>
        <v>0</v>
      </c>
      <c r="I28" s="25" t="str">
        <f t="shared" si="3"/>
        <v>non finanz.</v>
      </c>
      <c r="J28" s="119">
        <f t="shared" si="4"/>
        <v>0</v>
      </c>
      <c r="K28" s="24">
        <f>IF(J28="non ammesso",0,IF(B28=$B$10,IF(C28&lt;=50,IF(F28&lt;G28,F28,G28)+Snr!I28,0),0))</f>
        <v>0</v>
      </c>
      <c r="L28" s="124">
        <f>IF(J28="non ammesso",0,IF(B28=$B$10,IF(C28&lt;=50,SUM(C28+F28+Snr!I28),0),0))</f>
        <v>0</v>
      </c>
      <c r="M28" s="13">
        <f t="shared" si="5"/>
        <v>0</v>
      </c>
      <c r="N28" s="23"/>
      <c r="O28" s="33">
        <f t="shared" si="6"/>
        <v>0</v>
      </c>
      <c r="P28" s="27">
        <f>IF(B28=$B$10,IF(C28&gt;50,Snr!W28,0),0)</f>
        <v>0</v>
      </c>
      <c r="Q28" s="28">
        <f t="shared" si="7"/>
        <v>0</v>
      </c>
      <c r="R28" s="29">
        <f t="shared" si="8"/>
        <v>0</v>
      </c>
      <c r="S28" s="30" t="str">
        <f t="shared" si="9"/>
        <v>non finanz.</v>
      </c>
      <c r="T28" s="123">
        <f t="shared" si="10"/>
        <v>0</v>
      </c>
      <c r="U28" s="31">
        <f t="shared" si="11"/>
        <v>0</v>
      </c>
      <c r="V28" s="125">
        <f t="shared" si="12"/>
        <v>0</v>
      </c>
      <c r="W28" s="126">
        <f t="shared" si="1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2.75">
      <c r="A29" s="114">
        <f>'SU Alloggi'!A29</f>
        <v>0</v>
      </c>
      <c r="B29" s="140">
        <f>'SU Alloggi'!S29</f>
        <v>0</v>
      </c>
      <c r="C29" s="13">
        <f>IF(B29=$B$10,'SU Alloggi'!R29,0)</f>
        <v>0</v>
      </c>
      <c r="D29" s="23"/>
      <c r="E29" s="13">
        <f t="shared" si="0"/>
        <v>0</v>
      </c>
      <c r="F29" s="122">
        <f>IF(B29=$B$10,IF(C29&lt;=50,(Snr!W29)-(Snr!I29),0),0)</f>
        <v>0</v>
      </c>
      <c r="G29" s="24">
        <f t="shared" si="1"/>
        <v>0</v>
      </c>
      <c r="H29" s="24">
        <f t="shared" si="2"/>
        <v>0</v>
      </c>
      <c r="I29" s="25" t="str">
        <f t="shared" si="3"/>
        <v>non finanz.</v>
      </c>
      <c r="J29" s="119">
        <f t="shared" si="4"/>
        <v>0</v>
      </c>
      <c r="K29" s="24">
        <f>IF(J29="non ammesso",0,IF(B29=$B$10,IF(C29&lt;=50,IF(F29&lt;G29,F29,G29)+Snr!I29,0),0))</f>
        <v>0</v>
      </c>
      <c r="L29" s="124">
        <f>IF(J29="non ammesso",0,IF(B29=$B$10,IF(C29&lt;=50,SUM(C29+F29+Snr!I29),0),0))</f>
        <v>0</v>
      </c>
      <c r="M29" s="13">
        <f t="shared" si="5"/>
        <v>0</v>
      </c>
      <c r="N29" s="23"/>
      <c r="O29" s="33">
        <f t="shared" si="6"/>
        <v>0</v>
      </c>
      <c r="P29" s="27">
        <f>IF(B29=$B$10,IF(C29&gt;50,Snr!W29,0),0)</f>
        <v>0</v>
      </c>
      <c r="Q29" s="28">
        <f t="shared" si="7"/>
        <v>0</v>
      </c>
      <c r="R29" s="29">
        <f t="shared" si="8"/>
        <v>0</v>
      </c>
      <c r="S29" s="30" t="str">
        <f t="shared" si="9"/>
        <v>non finanz.</v>
      </c>
      <c r="T29" s="123">
        <f t="shared" si="10"/>
        <v>0</v>
      </c>
      <c r="U29" s="31">
        <f t="shared" si="11"/>
        <v>0</v>
      </c>
      <c r="V29" s="125">
        <f t="shared" si="12"/>
        <v>0</v>
      </c>
      <c r="W29" s="126">
        <f t="shared" si="1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2.75">
      <c r="A30" s="114">
        <f>'SU Alloggi'!A30</f>
        <v>0</v>
      </c>
      <c r="B30" s="140">
        <f>'SU Alloggi'!S30</f>
        <v>0</v>
      </c>
      <c r="C30" s="13">
        <f>IF(B30=$B$10,'SU Alloggi'!R30,0)</f>
        <v>0</v>
      </c>
      <c r="D30" s="23"/>
      <c r="E30" s="13">
        <f t="shared" si="0"/>
        <v>0</v>
      </c>
      <c r="F30" s="122">
        <f>IF(B30=$B$10,IF(C30&lt;=50,(Snr!W30)-(Snr!I30),0),0)</f>
        <v>0</v>
      </c>
      <c r="G30" s="24">
        <f t="shared" si="1"/>
        <v>0</v>
      </c>
      <c r="H30" s="24">
        <f t="shared" si="2"/>
        <v>0</v>
      </c>
      <c r="I30" s="25" t="str">
        <f t="shared" si="3"/>
        <v>non finanz.</v>
      </c>
      <c r="J30" s="119">
        <f t="shared" si="4"/>
        <v>0</v>
      </c>
      <c r="K30" s="24">
        <f>IF(J30="non ammesso",0,IF(B30=$B$10,IF(C30&lt;=50,IF(F30&lt;G30,F30,G30)+Snr!I30,0),0))</f>
        <v>0</v>
      </c>
      <c r="L30" s="124">
        <f>IF(J30="non ammesso",0,IF(B30=$B$10,IF(C30&lt;=50,SUM(C30+F30+Snr!I30),0),0))</f>
        <v>0</v>
      </c>
      <c r="M30" s="13">
        <f t="shared" si="5"/>
        <v>0</v>
      </c>
      <c r="N30" s="23"/>
      <c r="O30" s="33">
        <f t="shared" si="6"/>
        <v>0</v>
      </c>
      <c r="P30" s="27">
        <f>IF(B30=$B$10,IF(C30&gt;50,Snr!W30,0),0)</f>
        <v>0</v>
      </c>
      <c r="Q30" s="28">
        <f t="shared" si="7"/>
        <v>0</v>
      </c>
      <c r="R30" s="29">
        <f t="shared" si="8"/>
        <v>0</v>
      </c>
      <c r="S30" s="30" t="str">
        <f t="shared" si="9"/>
        <v>non finanz.</v>
      </c>
      <c r="T30" s="123">
        <f t="shared" si="10"/>
        <v>0</v>
      </c>
      <c r="U30" s="31">
        <f t="shared" si="11"/>
        <v>0</v>
      </c>
      <c r="V30" s="125">
        <f t="shared" si="12"/>
        <v>0</v>
      </c>
      <c r="W30" s="126">
        <f t="shared" si="1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2.75">
      <c r="A31" s="114">
        <f>'SU Alloggi'!A31</f>
        <v>0</v>
      </c>
      <c r="B31" s="140">
        <f>'SU Alloggi'!S31</f>
        <v>0</v>
      </c>
      <c r="C31" s="13">
        <f>IF(B31=$B$10,'SU Alloggi'!R31,0)</f>
        <v>0</v>
      </c>
      <c r="D31" s="23"/>
      <c r="E31" s="13">
        <f t="shared" si="0"/>
        <v>0</v>
      </c>
      <c r="F31" s="122">
        <f>IF(B31=$B$10,IF(C31&lt;=50,(Snr!W31)-(Snr!I31),0),0)</f>
        <v>0</v>
      </c>
      <c r="G31" s="24">
        <f t="shared" si="1"/>
        <v>0</v>
      </c>
      <c r="H31" s="24">
        <f t="shared" si="2"/>
        <v>0</v>
      </c>
      <c r="I31" s="25" t="str">
        <f t="shared" si="3"/>
        <v>non finanz.</v>
      </c>
      <c r="J31" s="119">
        <f t="shared" si="4"/>
        <v>0</v>
      </c>
      <c r="K31" s="24">
        <f>IF(J31="non ammesso",0,IF(B31=$B$10,IF(C31&lt;=50,IF(F31&lt;G31,F31,G31)+Snr!I31,0),0))</f>
        <v>0</v>
      </c>
      <c r="L31" s="124">
        <f>IF(J31="non ammesso",0,IF(B31=$B$10,IF(C31&lt;=50,SUM(C31+F31+Snr!I31),0),0))</f>
        <v>0</v>
      </c>
      <c r="M31" s="13">
        <f t="shared" si="5"/>
        <v>0</v>
      </c>
      <c r="N31" s="23"/>
      <c r="O31" s="33">
        <f t="shared" si="6"/>
        <v>0</v>
      </c>
      <c r="P31" s="27">
        <f>IF(B31=$B$10,IF(C31&gt;50,Snr!W31,0),0)</f>
        <v>0</v>
      </c>
      <c r="Q31" s="28">
        <f t="shared" si="7"/>
        <v>0</v>
      </c>
      <c r="R31" s="29">
        <f t="shared" si="8"/>
        <v>0</v>
      </c>
      <c r="S31" s="30" t="str">
        <f t="shared" si="9"/>
        <v>non finanz.</v>
      </c>
      <c r="T31" s="123">
        <f t="shared" si="10"/>
        <v>0</v>
      </c>
      <c r="U31" s="31">
        <f t="shared" si="11"/>
        <v>0</v>
      </c>
      <c r="V31" s="125">
        <f t="shared" si="12"/>
        <v>0</v>
      </c>
      <c r="W31" s="126">
        <f t="shared" si="1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2.75">
      <c r="A32" s="114">
        <f>'SU Alloggi'!A32</f>
        <v>0</v>
      </c>
      <c r="B32" s="140">
        <f>'SU Alloggi'!S32</f>
        <v>0</v>
      </c>
      <c r="C32" s="13">
        <f>IF(B32=$B$10,'SU Alloggi'!R32,0)</f>
        <v>0</v>
      </c>
      <c r="D32" s="23"/>
      <c r="E32" s="13">
        <f t="shared" si="0"/>
        <v>0</v>
      </c>
      <c r="F32" s="122">
        <f>IF(B32=$B$10,IF(C32&lt;=50,(Snr!W32)-(Snr!I32),0),0)</f>
        <v>0</v>
      </c>
      <c r="G32" s="24">
        <f t="shared" si="1"/>
        <v>0</v>
      </c>
      <c r="H32" s="24">
        <f t="shared" si="2"/>
        <v>0</v>
      </c>
      <c r="I32" s="25" t="str">
        <f t="shared" si="3"/>
        <v>non finanz.</v>
      </c>
      <c r="J32" s="119">
        <f t="shared" si="4"/>
        <v>0</v>
      </c>
      <c r="K32" s="24">
        <f>IF(J32="non ammesso",0,IF(B32=$B$10,IF(C32&lt;=50,IF(F32&lt;G32,F32,G32)+Snr!I32,0),0))</f>
        <v>0</v>
      </c>
      <c r="L32" s="124">
        <f>IF(J32="non ammesso",0,IF(B32=$B$10,IF(C32&lt;=50,SUM(C32+F32+Snr!I32),0),0))</f>
        <v>0</v>
      </c>
      <c r="M32" s="13">
        <f t="shared" si="5"/>
        <v>0</v>
      </c>
      <c r="N32" s="23"/>
      <c r="O32" s="33">
        <f t="shared" si="6"/>
        <v>0</v>
      </c>
      <c r="P32" s="27">
        <f>IF(B32=$B$10,IF(C32&gt;50,Snr!W32,0),0)</f>
        <v>0</v>
      </c>
      <c r="Q32" s="28">
        <f t="shared" si="7"/>
        <v>0</v>
      </c>
      <c r="R32" s="29">
        <f t="shared" si="8"/>
        <v>0</v>
      </c>
      <c r="S32" s="30" t="str">
        <f t="shared" si="9"/>
        <v>non finanz.</v>
      </c>
      <c r="T32" s="123">
        <f t="shared" si="10"/>
        <v>0</v>
      </c>
      <c r="U32" s="31">
        <f t="shared" si="11"/>
        <v>0</v>
      </c>
      <c r="V32" s="125">
        <f t="shared" si="12"/>
        <v>0</v>
      </c>
      <c r="W32" s="126">
        <f t="shared" si="13"/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2.75">
      <c r="A33" s="114">
        <f>'SU Alloggi'!A33</f>
        <v>0</v>
      </c>
      <c r="B33" s="140">
        <f>'SU Alloggi'!S33</f>
        <v>0</v>
      </c>
      <c r="C33" s="13">
        <f>IF(B33=$B$10,'SU Alloggi'!R33,0)</f>
        <v>0</v>
      </c>
      <c r="D33" s="23"/>
      <c r="E33" s="13">
        <f t="shared" si="0"/>
        <v>0</v>
      </c>
      <c r="F33" s="122">
        <f>IF(B33=$B$10,IF(C33&lt;=50,(Snr!W33)-(Snr!I33),0),0)</f>
        <v>0</v>
      </c>
      <c r="G33" s="24">
        <f t="shared" si="1"/>
        <v>0</v>
      </c>
      <c r="H33" s="24">
        <f t="shared" si="2"/>
        <v>0</v>
      </c>
      <c r="I33" s="25" t="str">
        <f t="shared" si="3"/>
        <v>non finanz.</v>
      </c>
      <c r="J33" s="119">
        <f t="shared" si="4"/>
        <v>0</v>
      </c>
      <c r="K33" s="24">
        <f>IF(J33="non ammesso",0,IF(B33=$B$10,IF(C33&lt;=50,IF(F33&lt;G33,F33,G33)+Snr!I33,0),0))</f>
        <v>0</v>
      </c>
      <c r="L33" s="124">
        <f>IF(J33="non ammesso",0,IF(B33=$B$10,IF(C33&lt;=50,SUM(C33+F33+Snr!I33),0),0))</f>
        <v>0</v>
      </c>
      <c r="M33" s="13">
        <f t="shared" si="5"/>
        <v>0</v>
      </c>
      <c r="N33" s="23"/>
      <c r="O33" s="33">
        <f t="shared" si="6"/>
        <v>0</v>
      </c>
      <c r="P33" s="27">
        <f>IF(B33=$B$10,IF(C33&gt;50,Snr!W33,0),0)</f>
        <v>0</v>
      </c>
      <c r="Q33" s="28">
        <f t="shared" si="7"/>
        <v>0</v>
      </c>
      <c r="R33" s="29">
        <f t="shared" si="8"/>
        <v>0</v>
      </c>
      <c r="S33" s="30" t="str">
        <f t="shared" si="9"/>
        <v>non finanz.</v>
      </c>
      <c r="T33" s="123">
        <f t="shared" si="10"/>
        <v>0</v>
      </c>
      <c r="U33" s="31">
        <f t="shared" si="11"/>
        <v>0</v>
      </c>
      <c r="V33" s="125">
        <f t="shared" si="12"/>
        <v>0</v>
      </c>
      <c r="W33" s="126">
        <f t="shared" si="13"/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2.75">
      <c r="A34" s="114">
        <f>'SU Alloggi'!A34</f>
        <v>0</v>
      </c>
      <c r="B34" s="140">
        <f>'SU Alloggi'!S34</f>
        <v>0</v>
      </c>
      <c r="C34" s="13">
        <f>IF(B34=$B$10,'SU Alloggi'!R34,0)</f>
        <v>0</v>
      </c>
      <c r="D34" s="23"/>
      <c r="E34" s="13">
        <f t="shared" si="0"/>
        <v>0</v>
      </c>
      <c r="F34" s="122">
        <f>IF(B34=$B$10,IF(C34&lt;=50,(Snr!W34)-(Snr!I34),0),0)</f>
        <v>0</v>
      </c>
      <c r="G34" s="24">
        <f t="shared" si="1"/>
        <v>0</v>
      </c>
      <c r="H34" s="24">
        <f t="shared" si="2"/>
        <v>0</v>
      </c>
      <c r="I34" s="25" t="str">
        <f t="shared" si="3"/>
        <v>non finanz.</v>
      </c>
      <c r="J34" s="119">
        <f t="shared" si="4"/>
        <v>0</v>
      </c>
      <c r="K34" s="24">
        <f>IF(J34="non ammesso",0,IF(B34=$B$10,IF(C34&lt;=50,IF(F34&lt;G34,F34,G34)+Snr!I34,0),0))</f>
        <v>0</v>
      </c>
      <c r="L34" s="124">
        <f>IF(J34="non ammesso",0,IF(B34=$B$10,IF(C34&lt;=50,SUM(C34+F34+Snr!I34),0),0))</f>
        <v>0</v>
      </c>
      <c r="M34" s="13">
        <f t="shared" si="5"/>
        <v>0</v>
      </c>
      <c r="N34" s="23"/>
      <c r="O34" s="33">
        <f t="shared" si="6"/>
        <v>0</v>
      </c>
      <c r="P34" s="27">
        <f>IF(B34=$B$10,IF(C34&gt;50,Snr!W34,0),0)</f>
        <v>0</v>
      </c>
      <c r="Q34" s="28">
        <f t="shared" si="7"/>
        <v>0</v>
      </c>
      <c r="R34" s="29">
        <f t="shared" si="8"/>
        <v>0</v>
      </c>
      <c r="S34" s="30" t="str">
        <f t="shared" si="9"/>
        <v>non finanz.</v>
      </c>
      <c r="T34" s="123">
        <f t="shared" si="10"/>
        <v>0</v>
      </c>
      <c r="U34" s="31">
        <f t="shared" si="11"/>
        <v>0</v>
      </c>
      <c r="V34" s="125">
        <f t="shared" si="12"/>
        <v>0</v>
      </c>
      <c r="W34" s="126">
        <f t="shared" si="13"/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2.75">
      <c r="A35" s="114">
        <f>'SU Alloggi'!A35</f>
        <v>0</v>
      </c>
      <c r="B35" s="140">
        <f>'SU Alloggi'!S35</f>
        <v>0</v>
      </c>
      <c r="C35" s="13">
        <f>IF(B35=$B$10,'SU Alloggi'!R35,0)</f>
        <v>0</v>
      </c>
      <c r="D35" s="23"/>
      <c r="E35" s="13">
        <f t="shared" si="0"/>
        <v>0</v>
      </c>
      <c r="F35" s="122">
        <f>IF(B35=$B$10,IF(C35&lt;=50,(Snr!W35)-(Snr!I35),0),0)</f>
        <v>0</v>
      </c>
      <c r="G35" s="24">
        <f t="shared" si="1"/>
        <v>0</v>
      </c>
      <c r="H35" s="24">
        <f t="shared" si="2"/>
        <v>0</v>
      </c>
      <c r="I35" s="25" t="str">
        <f t="shared" si="3"/>
        <v>non finanz.</v>
      </c>
      <c r="J35" s="119">
        <f t="shared" si="4"/>
        <v>0</v>
      </c>
      <c r="K35" s="24">
        <f>IF(J35="non ammesso",0,IF(B35=$B$10,IF(C35&lt;=50,IF(F35&lt;G35,F35,G35)+Snr!I35,0),0))</f>
        <v>0</v>
      </c>
      <c r="L35" s="124">
        <f>IF(J35="non ammesso",0,IF(B35=$B$10,IF(C35&lt;=50,SUM(C35+F35+Snr!I35),0),0))</f>
        <v>0</v>
      </c>
      <c r="M35" s="13">
        <f t="shared" si="5"/>
        <v>0</v>
      </c>
      <c r="N35" s="23"/>
      <c r="O35" s="33">
        <f t="shared" si="6"/>
        <v>0</v>
      </c>
      <c r="P35" s="27">
        <f>IF(B35=$B$10,IF(C35&gt;50,Snr!W35,0),0)</f>
        <v>0</v>
      </c>
      <c r="Q35" s="28">
        <f t="shared" si="7"/>
        <v>0</v>
      </c>
      <c r="R35" s="29">
        <f t="shared" si="8"/>
        <v>0</v>
      </c>
      <c r="S35" s="30" t="str">
        <f t="shared" si="9"/>
        <v>non finanz.</v>
      </c>
      <c r="T35" s="123">
        <f t="shared" si="10"/>
        <v>0</v>
      </c>
      <c r="U35" s="31">
        <f t="shared" si="11"/>
        <v>0</v>
      </c>
      <c r="V35" s="125">
        <f t="shared" si="12"/>
        <v>0</v>
      </c>
      <c r="W35" s="126">
        <f t="shared" si="13"/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2.75">
      <c r="A36" s="114">
        <f>'SU Alloggi'!A36</f>
        <v>0</v>
      </c>
      <c r="B36" s="140">
        <f>'SU Alloggi'!S36</f>
        <v>0</v>
      </c>
      <c r="C36" s="13">
        <f>IF(B36=$B$10,'SU Alloggi'!R36,0)</f>
        <v>0</v>
      </c>
      <c r="D36" s="23"/>
      <c r="E36" s="13">
        <f t="shared" si="0"/>
        <v>0</v>
      </c>
      <c r="F36" s="122">
        <f>IF(B36=$B$10,IF(C36&lt;=50,(Snr!W36)-(Snr!I36),0),0)</f>
        <v>0</v>
      </c>
      <c r="G36" s="24">
        <f t="shared" si="1"/>
        <v>0</v>
      </c>
      <c r="H36" s="24">
        <f t="shared" si="2"/>
        <v>0</v>
      </c>
      <c r="I36" s="25" t="str">
        <f t="shared" si="3"/>
        <v>non finanz.</v>
      </c>
      <c r="J36" s="119">
        <f t="shared" si="4"/>
        <v>0</v>
      </c>
      <c r="K36" s="24">
        <f>IF(J36="non ammesso",0,IF(B36=$B$10,IF(C36&lt;=50,IF(F36&lt;G36,F36,G36)+Snr!I36,0),0))</f>
        <v>0</v>
      </c>
      <c r="L36" s="124">
        <f>IF(J36="non ammesso",0,IF(B36=$B$10,IF(C36&lt;=50,SUM(C36+F36+Snr!I36),0),0))</f>
        <v>0</v>
      </c>
      <c r="M36" s="13">
        <f t="shared" si="5"/>
        <v>0</v>
      </c>
      <c r="N36" s="23"/>
      <c r="O36" s="33">
        <f t="shared" si="6"/>
        <v>0</v>
      </c>
      <c r="P36" s="27">
        <f>IF(B36=$B$10,IF(C36&gt;50,Snr!W36,0),0)</f>
        <v>0</v>
      </c>
      <c r="Q36" s="28">
        <f t="shared" si="7"/>
        <v>0</v>
      </c>
      <c r="R36" s="29">
        <f t="shared" si="8"/>
        <v>0</v>
      </c>
      <c r="S36" s="30" t="str">
        <f t="shared" si="9"/>
        <v>non finanz.</v>
      </c>
      <c r="T36" s="123">
        <f t="shared" si="10"/>
        <v>0</v>
      </c>
      <c r="U36" s="31">
        <f t="shared" si="11"/>
        <v>0</v>
      </c>
      <c r="V36" s="125">
        <f t="shared" si="12"/>
        <v>0</v>
      </c>
      <c r="W36" s="126">
        <f t="shared" si="13"/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2.75">
      <c r="A37" s="114">
        <f>'SU Alloggi'!A37</f>
        <v>0</v>
      </c>
      <c r="B37" s="140">
        <f>'SU Alloggi'!S37</f>
        <v>0</v>
      </c>
      <c r="C37" s="13">
        <f>IF(B37=$B$10,'SU Alloggi'!R37,0)</f>
        <v>0</v>
      </c>
      <c r="D37" s="23"/>
      <c r="E37" s="13">
        <f t="shared" si="0"/>
        <v>0</v>
      </c>
      <c r="F37" s="122">
        <f>IF(B37=$B$10,IF(C37&lt;=50,(Snr!W37)-(Snr!I37),0),0)</f>
        <v>0</v>
      </c>
      <c r="G37" s="24">
        <f t="shared" si="1"/>
        <v>0</v>
      </c>
      <c r="H37" s="24">
        <f t="shared" si="2"/>
        <v>0</v>
      </c>
      <c r="I37" s="25" t="str">
        <f t="shared" si="3"/>
        <v>non finanz.</v>
      </c>
      <c r="J37" s="119">
        <f t="shared" si="4"/>
        <v>0</v>
      </c>
      <c r="K37" s="24">
        <f>IF(J37="non ammesso",0,IF(B37=$B$10,IF(C37&lt;=50,IF(F37&lt;G37,F37,G37)+Snr!I37,0),0))</f>
        <v>0</v>
      </c>
      <c r="L37" s="124">
        <f>IF(J37="non ammesso",0,IF(B37=$B$10,IF(C37&lt;=50,SUM(C37+F37+Snr!I37),0),0))</f>
        <v>0</v>
      </c>
      <c r="M37" s="13">
        <f t="shared" si="5"/>
        <v>0</v>
      </c>
      <c r="N37" s="23"/>
      <c r="O37" s="33">
        <f t="shared" si="6"/>
        <v>0</v>
      </c>
      <c r="P37" s="27">
        <f>IF(B37=$B$10,IF(C37&gt;50,Snr!W37,0),0)</f>
        <v>0</v>
      </c>
      <c r="Q37" s="28">
        <f t="shared" si="7"/>
        <v>0</v>
      </c>
      <c r="R37" s="29">
        <f t="shared" si="8"/>
        <v>0</v>
      </c>
      <c r="S37" s="30" t="str">
        <f t="shared" si="9"/>
        <v>non finanz.</v>
      </c>
      <c r="T37" s="123">
        <f t="shared" si="10"/>
        <v>0</v>
      </c>
      <c r="U37" s="31">
        <f t="shared" si="11"/>
        <v>0</v>
      </c>
      <c r="V37" s="125">
        <f t="shared" si="12"/>
        <v>0</v>
      </c>
      <c r="W37" s="126">
        <f t="shared" si="13"/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2.75">
      <c r="A38" s="114">
        <f>'SU Alloggi'!A38</f>
        <v>0</v>
      </c>
      <c r="B38" s="140">
        <f>'SU Alloggi'!S38</f>
        <v>0</v>
      </c>
      <c r="C38" s="13">
        <f>IF(B38=$B$10,'SU Alloggi'!R38,0)</f>
        <v>0</v>
      </c>
      <c r="D38" s="23"/>
      <c r="E38" s="13">
        <f t="shared" si="0"/>
        <v>0</v>
      </c>
      <c r="F38" s="122">
        <f>IF(B38=$B$10,IF(C38&lt;=50,(Snr!W38)-(Snr!I38),0),0)</f>
        <v>0</v>
      </c>
      <c r="G38" s="24">
        <f t="shared" si="1"/>
        <v>0</v>
      </c>
      <c r="H38" s="24">
        <f t="shared" si="2"/>
        <v>0</v>
      </c>
      <c r="I38" s="25" t="str">
        <f t="shared" si="3"/>
        <v>non finanz.</v>
      </c>
      <c r="J38" s="119">
        <f t="shared" si="4"/>
        <v>0</v>
      </c>
      <c r="K38" s="24">
        <f>IF(J38="non ammesso",0,IF(B38=$B$10,IF(C38&lt;=50,IF(F38&lt;G38,F38,G38)+Snr!I38,0),0))</f>
        <v>0</v>
      </c>
      <c r="L38" s="124">
        <f>IF(J38="non ammesso",0,IF(B38=$B$10,IF(C38&lt;=50,SUM(C38+F38+Snr!I38),0),0))</f>
        <v>0</v>
      </c>
      <c r="M38" s="13">
        <f t="shared" si="5"/>
        <v>0</v>
      </c>
      <c r="N38" s="23"/>
      <c r="O38" s="33">
        <f t="shared" si="6"/>
        <v>0</v>
      </c>
      <c r="P38" s="27">
        <f>IF(B38=$B$10,IF(C38&gt;50,Snr!W38,0),0)</f>
        <v>0</v>
      </c>
      <c r="Q38" s="28">
        <f t="shared" si="7"/>
        <v>0</v>
      </c>
      <c r="R38" s="29">
        <f t="shared" si="8"/>
        <v>0</v>
      </c>
      <c r="S38" s="30" t="str">
        <f t="shared" si="9"/>
        <v>non finanz.</v>
      </c>
      <c r="T38" s="123">
        <f t="shared" si="10"/>
        <v>0</v>
      </c>
      <c r="U38" s="31">
        <f t="shared" si="11"/>
        <v>0</v>
      </c>
      <c r="V38" s="125">
        <f t="shared" si="12"/>
        <v>0</v>
      </c>
      <c r="W38" s="126">
        <f t="shared" si="13"/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2.75">
      <c r="A39" s="114">
        <f>'SU Alloggi'!A39</f>
        <v>0</v>
      </c>
      <c r="B39" s="140">
        <f>'SU Alloggi'!S39</f>
        <v>0</v>
      </c>
      <c r="C39" s="13">
        <f>IF(B39=$B$10,'SU Alloggi'!R39,0)</f>
        <v>0</v>
      </c>
      <c r="D39" s="23"/>
      <c r="E39" s="13">
        <f t="shared" si="0"/>
        <v>0</v>
      </c>
      <c r="F39" s="122">
        <f>IF(B39=$B$10,IF(C39&lt;=50,(Snr!W39)-(Snr!I39),0),0)</f>
        <v>0</v>
      </c>
      <c r="G39" s="24">
        <f t="shared" si="1"/>
        <v>0</v>
      </c>
      <c r="H39" s="24">
        <f t="shared" si="2"/>
        <v>0</v>
      </c>
      <c r="I39" s="25" t="str">
        <f t="shared" si="3"/>
        <v>non finanz.</v>
      </c>
      <c r="J39" s="119">
        <f t="shared" si="4"/>
        <v>0</v>
      </c>
      <c r="K39" s="24">
        <f>IF(J39="non ammesso",0,IF(B39=$B$10,IF(C39&lt;=50,IF(F39&lt;G39,F39,G39)+Snr!I39,0),0))</f>
        <v>0</v>
      </c>
      <c r="L39" s="124">
        <f>IF(J39="non ammesso",0,IF(B39=$B$10,IF(C39&lt;=50,SUM(C39+F39+Snr!I39),0),0))</f>
        <v>0</v>
      </c>
      <c r="M39" s="13">
        <f t="shared" si="5"/>
        <v>0</v>
      </c>
      <c r="N39" s="23"/>
      <c r="O39" s="33">
        <f t="shared" si="6"/>
        <v>0</v>
      </c>
      <c r="P39" s="27">
        <f>IF(B39=$B$10,IF(C39&gt;50,Snr!W39,0),0)</f>
        <v>0</v>
      </c>
      <c r="Q39" s="28">
        <f t="shared" si="7"/>
        <v>0</v>
      </c>
      <c r="R39" s="29">
        <f t="shared" si="8"/>
        <v>0</v>
      </c>
      <c r="S39" s="30" t="str">
        <f t="shared" si="9"/>
        <v>non finanz.</v>
      </c>
      <c r="T39" s="123">
        <f t="shared" si="10"/>
        <v>0</v>
      </c>
      <c r="U39" s="31">
        <f t="shared" si="11"/>
        <v>0</v>
      </c>
      <c r="V39" s="125">
        <f t="shared" si="12"/>
        <v>0</v>
      </c>
      <c r="W39" s="126">
        <f t="shared" si="13"/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2.75">
      <c r="A40" s="114">
        <f>'SU Alloggi'!A40</f>
        <v>0</v>
      </c>
      <c r="B40" s="140">
        <f>'SU Alloggi'!S40</f>
        <v>0</v>
      </c>
      <c r="C40" s="13">
        <f>IF(B40=$B$10,'SU Alloggi'!R40,0)</f>
        <v>0</v>
      </c>
      <c r="D40" s="23"/>
      <c r="E40" s="13">
        <f t="shared" si="0"/>
        <v>0</v>
      </c>
      <c r="F40" s="122">
        <f>IF(B40=$B$10,IF(C40&lt;=50,(Snr!W40)-(Snr!I40),0),0)</f>
        <v>0</v>
      </c>
      <c r="G40" s="24">
        <f t="shared" si="1"/>
        <v>0</v>
      </c>
      <c r="H40" s="24">
        <f t="shared" si="2"/>
        <v>0</v>
      </c>
      <c r="I40" s="25" t="str">
        <f t="shared" si="3"/>
        <v>non finanz.</v>
      </c>
      <c r="J40" s="119">
        <f t="shared" si="4"/>
        <v>0</v>
      </c>
      <c r="K40" s="24">
        <f>IF(J40="non ammesso",0,IF(B40=$B$10,IF(C40&lt;=50,IF(F40&lt;G40,F40,G40)+Snr!I40,0),0))</f>
        <v>0</v>
      </c>
      <c r="L40" s="124">
        <f>IF(J40="non ammesso",0,IF(B40=$B$10,IF(C40&lt;=50,SUM(C40+F40+Snr!I40),0),0))</f>
        <v>0</v>
      </c>
      <c r="M40" s="13">
        <f t="shared" si="5"/>
        <v>0</v>
      </c>
      <c r="N40" s="23"/>
      <c r="O40" s="33">
        <f t="shared" si="6"/>
        <v>0</v>
      </c>
      <c r="P40" s="27">
        <f>IF(B40=$B$10,IF(C40&gt;50,Snr!W40,0),0)</f>
        <v>0</v>
      </c>
      <c r="Q40" s="28">
        <f t="shared" si="7"/>
        <v>0</v>
      </c>
      <c r="R40" s="29">
        <f t="shared" si="8"/>
        <v>0</v>
      </c>
      <c r="S40" s="30" t="str">
        <f t="shared" si="9"/>
        <v>non finanz.</v>
      </c>
      <c r="T40" s="123">
        <f t="shared" si="10"/>
        <v>0</v>
      </c>
      <c r="U40" s="31">
        <f t="shared" si="11"/>
        <v>0</v>
      </c>
      <c r="V40" s="125">
        <f t="shared" si="12"/>
        <v>0</v>
      </c>
      <c r="W40" s="126">
        <f t="shared" si="13"/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2.75">
      <c r="A41" s="114">
        <f>'SU Alloggi'!A41</f>
        <v>0</v>
      </c>
      <c r="B41" s="140">
        <f>'SU Alloggi'!S41</f>
        <v>0</v>
      </c>
      <c r="C41" s="13">
        <f>IF(B41=$B$10,'SU Alloggi'!R41,0)</f>
        <v>0</v>
      </c>
      <c r="D41" s="23"/>
      <c r="E41" s="13">
        <f t="shared" si="0"/>
        <v>0</v>
      </c>
      <c r="F41" s="122">
        <f>IF(B41=$B$10,IF(C41&lt;=50,(Snr!W41)-(Snr!I41),0),0)</f>
        <v>0</v>
      </c>
      <c r="G41" s="24">
        <f t="shared" si="1"/>
        <v>0</v>
      </c>
      <c r="H41" s="24">
        <f t="shared" si="2"/>
        <v>0</v>
      </c>
      <c r="I41" s="25" t="str">
        <f t="shared" si="3"/>
        <v>non finanz.</v>
      </c>
      <c r="J41" s="119">
        <f t="shared" si="4"/>
        <v>0</v>
      </c>
      <c r="K41" s="24">
        <f>IF(J41="non ammesso",0,IF(B41=$B$10,IF(C41&lt;=50,IF(F41&lt;G41,F41,G41)+Snr!I41,0),0))</f>
        <v>0</v>
      </c>
      <c r="L41" s="124">
        <f>IF(J41="non ammesso",0,IF(B41=$B$10,IF(C41&lt;=50,SUM(C41+F41+Snr!I41),0),0))</f>
        <v>0</v>
      </c>
      <c r="M41" s="13">
        <f t="shared" si="5"/>
        <v>0</v>
      </c>
      <c r="N41" s="23"/>
      <c r="O41" s="33">
        <f t="shared" si="6"/>
        <v>0</v>
      </c>
      <c r="P41" s="27">
        <f>IF(B41=$B$10,IF(C41&gt;50,Snr!W41,0),0)</f>
        <v>0</v>
      </c>
      <c r="Q41" s="28">
        <f t="shared" si="7"/>
        <v>0</v>
      </c>
      <c r="R41" s="29">
        <f t="shared" si="8"/>
        <v>0</v>
      </c>
      <c r="S41" s="30" t="str">
        <f t="shared" si="9"/>
        <v>non finanz.</v>
      </c>
      <c r="T41" s="123">
        <f t="shared" si="10"/>
        <v>0</v>
      </c>
      <c r="U41" s="31">
        <f t="shared" si="11"/>
        <v>0</v>
      </c>
      <c r="V41" s="125">
        <f t="shared" si="12"/>
        <v>0</v>
      </c>
      <c r="W41" s="126">
        <f t="shared" si="13"/>
        <v>0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2.75">
      <c r="A42" s="114">
        <f>'SU Alloggi'!A42</f>
        <v>0</v>
      </c>
      <c r="B42" s="140">
        <f>'SU Alloggi'!S42</f>
        <v>0</v>
      </c>
      <c r="C42" s="13">
        <f>IF(B42=$B$10,'SU Alloggi'!R42,0)</f>
        <v>0</v>
      </c>
      <c r="D42" s="23"/>
      <c r="E42" s="13">
        <f t="shared" si="0"/>
        <v>0</v>
      </c>
      <c r="F42" s="122">
        <f>IF(B42=$B$10,IF(C42&lt;=50,(Snr!W42)-(Snr!I42),0),0)</f>
        <v>0</v>
      </c>
      <c r="G42" s="24">
        <f t="shared" si="1"/>
        <v>0</v>
      </c>
      <c r="H42" s="24">
        <f t="shared" si="2"/>
        <v>0</v>
      </c>
      <c r="I42" s="25" t="str">
        <f t="shared" si="3"/>
        <v>non finanz.</v>
      </c>
      <c r="J42" s="119">
        <f t="shared" si="4"/>
        <v>0</v>
      </c>
      <c r="K42" s="24">
        <f>IF(J42="non ammesso",0,IF(B42=$B$10,IF(C42&lt;=50,IF(F42&lt;G42,F42,G42)+Snr!I42,0),0))</f>
        <v>0</v>
      </c>
      <c r="L42" s="124">
        <f>IF(J42="non ammesso",0,IF(B42=$B$10,IF(C42&lt;=50,SUM(C42+F42+Snr!I42),0),0))</f>
        <v>0</v>
      </c>
      <c r="M42" s="13">
        <f t="shared" si="5"/>
        <v>0</v>
      </c>
      <c r="N42" s="23"/>
      <c r="O42" s="33">
        <f t="shared" si="6"/>
        <v>0</v>
      </c>
      <c r="P42" s="27">
        <f>IF(B42=$B$10,IF(C42&gt;50,Snr!W42,0),0)</f>
        <v>0</v>
      </c>
      <c r="Q42" s="28">
        <f t="shared" si="7"/>
        <v>0</v>
      </c>
      <c r="R42" s="29">
        <f t="shared" si="8"/>
        <v>0</v>
      </c>
      <c r="S42" s="30" t="str">
        <f t="shared" si="9"/>
        <v>non finanz.</v>
      </c>
      <c r="T42" s="123">
        <f t="shared" si="10"/>
        <v>0</v>
      </c>
      <c r="U42" s="31">
        <f t="shared" si="11"/>
        <v>0</v>
      </c>
      <c r="V42" s="125">
        <f t="shared" si="12"/>
        <v>0</v>
      </c>
      <c r="W42" s="126">
        <f t="shared" si="13"/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.75">
      <c r="A43" s="114">
        <f>'SU Alloggi'!A43</f>
        <v>0</v>
      </c>
      <c r="B43" s="140">
        <f>'SU Alloggi'!S43</f>
        <v>0</v>
      </c>
      <c r="C43" s="13">
        <f>IF(B43=$B$10,'SU Alloggi'!R43,0)</f>
        <v>0</v>
      </c>
      <c r="D43" s="23"/>
      <c r="E43" s="13">
        <f t="shared" si="0"/>
        <v>0</v>
      </c>
      <c r="F43" s="122">
        <f>IF(B43=$B$10,IF(C43&lt;=50,(Snr!W43)-(Snr!I43),0),0)</f>
        <v>0</v>
      </c>
      <c r="G43" s="24">
        <f t="shared" si="1"/>
        <v>0</v>
      </c>
      <c r="H43" s="24">
        <f t="shared" si="2"/>
        <v>0</v>
      </c>
      <c r="I43" s="25" t="str">
        <f t="shared" si="3"/>
        <v>non finanz.</v>
      </c>
      <c r="J43" s="119">
        <f t="shared" si="4"/>
        <v>0</v>
      </c>
      <c r="K43" s="24">
        <f>IF(J43="non ammesso",0,IF(B43=$B$10,IF(C43&lt;=50,IF(F43&lt;G43,F43,G43)+Snr!I43,0),0))</f>
        <v>0</v>
      </c>
      <c r="L43" s="124">
        <f>IF(J43="non ammesso",0,IF(B43=$B$10,IF(C43&lt;=50,SUM(C43+F43+Snr!I43),0),0))</f>
        <v>0</v>
      </c>
      <c r="M43" s="13">
        <f t="shared" si="5"/>
        <v>0</v>
      </c>
      <c r="N43" s="23"/>
      <c r="O43" s="33">
        <f t="shared" si="6"/>
        <v>0</v>
      </c>
      <c r="P43" s="27">
        <f>IF(B43=$B$10,IF(C43&gt;50,Snr!W43,0),0)</f>
        <v>0</v>
      </c>
      <c r="Q43" s="28">
        <f t="shared" si="7"/>
        <v>0</v>
      </c>
      <c r="R43" s="29">
        <f t="shared" si="8"/>
        <v>0</v>
      </c>
      <c r="S43" s="30" t="str">
        <f t="shared" si="9"/>
        <v>non finanz.</v>
      </c>
      <c r="T43" s="123">
        <f t="shared" si="10"/>
        <v>0</v>
      </c>
      <c r="U43" s="31">
        <f t="shared" si="11"/>
        <v>0</v>
      </c>
      <c r="V43" s="125">
        <f t="shared" si="12"/>
        <v>0</v>
      </c>
      <c r="W43" s="126">
        <f t="shared" si="13"/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3.5" thickBot="1">
      <c r="A44" s="115">
        <f>'SU Alloggi'!A44</f>
        <v>0</v>
      </c>
      <c r="B44" s="141">
        <f>'SU Alloggi'!S44</f>
        <v>0</v>
      </c>
      <c r="C44" s="14">
        <f>IF(B44=$B$10,'SU Alloggi'!R44,0)</f>
        <v>0</v>
      </c>
      <c r="D44" s="23"/>
      <c r="E44" s="14">
        <f t="shared" si="0"/>
        <v>0</v>
      </c>
      <c r="F44" s="34">
        <f>IF(B44=$B$10,IF(C44&lt;=50,(Snr!W44)-(Snr!I44),0),0)</f>
        <v>0</v>
      </c>
      <c r="G44" s="35">
        <f t="shared" si="1"/>
        <v>0</v>
      </c>
      <c r="H44" s="35">
        <f t="shared" si="2"/>
        <v>0</v>
      </c>
      <c r="I44" s="36" t="str">
        <f t="shared" si="3"/>
        <v>non finanz.</v>
      </c>
      <c r="J44" s="120">
        <f t="shared" si="4"/>
        <v>0</v>
      </c>
      <c r="K44" s="35">
        <f>IF(J44="non ammesso",0,IF(B44=$B$10,IF(C44&lt;=50,IF(F44&lt;G44,F44,G44)+Snr!I44,0),0))</f>
        <v>0</v>
      </c>
      <c r="L44" s="271">
        <f>IF(J44="non ammesso",0,IF(B44=$B$10,IF(C44&lt;=50,SUM(C44+F44+Snr!I44),0),0))</f>
        <v>0</v>
      </c>
      <c r="M44" s="14">
        <f t="shared" si="5"/>
        <v>0</v>
      </c>
      <c r="N44" s="23"/>
      <c r="O44" s="37">
        <f t="shared" si="6"/>
        <v>0</v>
      </c>
      <c r="P44" s="127">
        <f>IF(B44=$B$10,IF(C44&gt;50,Snr!W44,0),0)</f>
        <v>0</v>
      </c>
      <c r="Q44" s="38">
        <f t="shared" si="7"/>
        <v>0</v>
      </c>
      <c r="R44" s="39">
        <f t="shared" si="8"/>
        <v>0</v>
      </c>
      <c r="S44" s="273" t="str">
        <f t="shared" si="9"/>
        <v>non finanz.</v>
      </c>
      <c r="T44" s="272">
        <f t="shared" si="10"/>
        <v>0</v>
      </c>
      <c r="U44" s="31">
        <f t="shared" si="11"/>
        <v>0</v>
      </c>
      <c r="V44" s="40">
        <f t="shared" si="12"/>
        <v>0</v>
      </c>
      <c r="W44" s="41">
        <f t="shared" si="13"/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23" s="5" customFormat="1" ht="5.25" customHeight="1" thickBot="1">
      <c r="A45" s="87"/>
      <c r="B45" s="87"/>
      <c r="C45" s="94"/>
      <c r="D45" s="85"/>
      <c r="E45" s="86"/>
      <c r="F45" s="145">
        <v>0</v>
      </c>
      <c r="G45" s="128"/>
      <c r="H45" s="87"/>
      <c r="I45" s="87"/>
      <c r="J45" s="87"/>
      <c r="K45" s="87"/>
      <c r="L45" s="87"/>
      <c r="M45" s="88"/>
      <c r="N45" s="85"/>
      <c r="O45" s="89"/>
      <c r="P45" s="90"/>
      <c r="Q45" s="90"/>
      <c r="R45" s="90"/>
      <c r="S45" s="91"/>
      <c r="T45" s="91"/>
      <c r="U45" s="146"/>
      <c r="V45" s="92"/>
      <c r="W45" s="93"/>
    </row>
    <row r="46" spans="1:30" ht="16.5" thickBot="1">
      <c r="A46" s="428" t="s">
        <v>82</v>
      </c>
      <c r="B46" s="505"/>
      <c r="C46" s="97">
        <f aca="true" t="shared" si="14" ref="C46:R46">SUM(C15:C44)</f>
        <v>0</v>
      </c>
      <c r="D46" s="98"/>
      <c r="E46" s="97">
        <f t="shared" si="14"/>
        <v>0</v>
      </c>
      <c r="F46" s="289">
        <f t="shared" si="14"/>
        <v>0</v>
      </c>
      <c r="G46" s="103">
        <f t="shared" si="14"/>
        <v>0</v>
      </c>
      <c r="H46" s="103">
        <f t="shared" si="14"/>
        <v>0</v>
      </c>
      <c r="I46" s="104"/>
      <c r="J46" s="284">
        <f>SUM(J15:J44)</f>
        <v>0</v>
      </c>
      <c r="K46" s="105">
        <f t="shared" si="14"/>
        <v>0</v>
      </c>
      <c r="L46" s="99">
        <f>SUM(L15:L44)</f>
        <v>0</v>
      </c>
      <c r="M46" s="100">
        <f>SUM(M15:M44)</f>
        <v>0</v>
      </c>
      <c r="N46" s="98"/>
      <c r="O46" s="97">
        <f t="shared" si="14"/>
        <v>0</v>
      </c>
      <c r="P46" s="106">
        <f t="shared" si="14"/>
        <v>0</v>
      </c>
      <c r="Q46" s="103">
        <f t="shared" si="14"/>
        <v>0</v>
      </c>
      <c r="R46" s="103">
        <f t="shared" si="14"/>
        <v>0</v>
      </c>
      <c r="S46" s="107"/>
      <c r="T46" s="286">
        <f>SUM(T15:T44)</f>
        <v>0</v>
      </c>
      <c r="U46" s="285">
        <f>SUM(U15:U44)</f>
        <v>0</v>
      </c>
      <c r="V46" s="101">
        <f>SUM(V15:V44)</f>
        <v>0</v>
      </c>
      <c r="W46" s="102">
        <f>SUM(W15:W44)</f>
        <v>0</v>
      </c>
      <c r="X46" s="5"/>
      <c r="Y46" s="5"/>
      <c r="Z46" s="5"/>
      <c r="AA46" s="5"/>
      <c r="AB46" s="5"/>
      <c r="AC46" s="5"/>
      <c r="AD46" s="5"/>
    </row>
    <row r="47" spans="1:23" ht="21" thickBot="1">
      <c r="A47" s="45"/>
      <c r="B47" s="45"/>
      <c r="C47" s="44"/>
      <c r="D47" s="44"/>
      <c r="E47" s="44"/>
      <c r="F47" s="44"/>
      <c r="G47" s="44"/>
      <c r="H47" s="44"/>
      <c r="I47" s="46"/>
      <c r="J47" s="46"/>
      <c r="K47" s="44"/>
      <c r="L47" s="44"/>
      <c r="M47" s="44"/>
      <c r="N47" s="44"/>
      <c r="O47" s="44"/>
      <c r="P47" s="44"/>
      <c r="Q47" s="44"/>
      <c r="R47" s="44"/>
      <c r="S47" s="47"/>
      <c r="T47" s="47"/>
      <c r="U47" s="48"/>
      <c r="V47" s="48"/>
      <c r="W47" s="48"/>
    </row>
    <row r="48" spans="1:23" ht="21" thickBot="1">
      <c r="A48" s="45"/>
      <c r="B48" s="45"/>
      <c r="C48" s="49"/>
      <c r="D48" s="49"/>
      <c r="E48" s="506" t="s">
        <v>39</v>
      </c>
      <c r="F48" s="507"/>
      <c r="G48" s="507"/>
      <c r="H48" s="507"/>
      <c r="I48" s="507"/>
      <c r="J48" s="507"/>
      <c r="K48" s="507"/>
      <c r="L48" s="507"/>
      <c r="M48" s="507"/>
      <c r="N48" s="508"/>
      <c r="O48" s="508"/>
      <c r="P48" s="508"/>
      <c r="Q48" s="508"/>
      <c r="R48" s="508"/>
      <c r="S48" s="508"/>
      <c r="T48" s="508"/>
      <c r="U48" s="508"/>
      <c r="V48" s="508"/>
      <c r="W48" s="509"/>
    </row>
    <row r="49" spans="1:23" ht="21" thickBot="1">
      <c r="A49" s="45"/>
      <c r="B49" s="45"/>
      <c r="C49" s="8"/>
      <c r="D49" s="8"/>
      <c r="E49" s="50"/>
      <c r="F49" s="42"/>
      <c r="G49" s="42"/>
      <c r="H49" s="42"/>
      <c r="I49" s="42"/>
      <c r="J49" s="42"/>
      <c r="K49" s="42"/>
      <c r="L49" s="42"/>
      <c r="M49" s="43"/>
      <c r="N49" s="7"/>
      <c r="O49" s="51"/>
      <c r="P49" s="7"/>
      <c r="Q49" s="7"/>
      <c r="R49" s="7"/>
      <c r="S49" s="7"/>
      <c r="T49" s="7"/>
      <c r="U49" s="7"/>
      <c r="V49" s="7"/>
      <c r="W49" s="52"/>
    </row>
    <row r="50" spans="1:23" ht="21" thickBot="1">
      <c r="A50" s="8"/>
      <c r="B50" s="8"/>
      <c r="C50" s="8"/>
      <c r="D50" s="8"/>
      <c r="E50" s="287" t="s">
        <v>115</v>
      </c>
      <c r="F50" s="42"/>
      <c r="G50" s="42"/>
      <c r="H50" s="42"/>
      <c r="I50" s="42"/>
      <c r="J50" s="1"/>
      <c r="K50" s="42"/>
      <c r="L50" s="42"/>
      <c r="M50" s="288">
        <f>IF(E46=0,0,$F$46/$E$46*100)</f>
        <v>0</v>
      </c>
      <c r="N50" s="56"/>
      <c r="O50" s="287" t="s">
        <v>40</v>
      </c>
      <c r="P50" s="7"/>
      <c r="Q50" s="7"/>
      <c r="R50" s="7"/>
      <c r="S50" s="7"/>
      <c r="T50" s="7"/>
      <c r="U50" s="7"/>
      <c r="V50" s="7"/>
      <c r="W50" s="288">
        <f>IF(O46=0,0,$P$46/$O$46*100)</f>
        <v>0</v>
      </c>
    </row>
    <row r="51" spans="1:23" ht="27" customHeight="1" thickBot="1">
      <c r="A51" s="16"/>
      <c r="B51" s="16"/>
      <c r="C51" s="16"/>
      <c r="D51" s="16"/>
      <c r="E51" s="506" t="str">
        <f>IF(((J46+T46)&lt;&gt;'SU Alloggi'!F49),"INTERVENTO NON VERIFICATO",IF(AND(M50&lt;=46,W50&lt;=66),"INTERVENTO VERIFICATO","INTERVENTO NON VERIFICATO"))</f>
        <v>INTERVENTO VERIFICATO</v>
      </c>
      <c r="F51" s="507"/>
      <c r="G51" s="507"/>
      <c r="H51" s="507"/>
      <c r="I51" s="507"/>
      <c r="J51" s="507"/>
      <c r="K51" s="507"/>
      <c r="L51" s="507"/>
      <c r="M51" s="507"/>
      <c r="N51" s="508"/>
      <c r="O51" s="508"/>
      <c r="P51" s="508"/>
      <c r="Q51" s="508"/>
      <c r="R51" s="508"/>
      <c r="S51" s="508"/>
      <c r="T51" s="508"/>
      <c r="U51" s="508"/>
      <c r="V51" s="508"/>
      <c r="W51" s="509"/>
    </row>
    <row r="52" spans="1:27" ht="37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6"/>
      <c r="N52" s="16"/>
      <c r="O52" s="16"/>
      <c r="P52" s="16"/>
      <c r="Q52" s="16"/>
      <c r="R52" s="16"/>
      <c r="S52" s="22"/>
      <c r="T52" s="16"/>
      <c r="U52" s="16"/>
      <c r="V52" s="16"/>
      <c r="W52" s="10"/>
      <c r="X52" s="10"/>
      <c r="Y52" s="10"/>
      <c r="Z52" s="10"/>
      <c r="AA52" s="1"/>
    </row>
    <row r="53" spans="1:22" ht="18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301" t="s">
        <v>94</v>
      </c>
      <c r="N53" s="16"/>
      <c r="O53" s="16"/>
      <c r="P53" s="16"/>
      <c r="Q53" s="16"/>
      <c r="R53" s="16"/>
      <c r="S53" s="16"/>
      <c r="T53" s="16"/>
      <c r="U53" s="16"/>
      <c r="V53" s="16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</sheetData>
  <sheetProtection password="CE88" sheet="1" objects="1" scenarios="1"/>
  <mergeCells count="36">
    <mergeCell ref="E48:W48"/>
    <mergeCell ref="I11:I12"/>
    <mergeCell ref="J11:J12"/>
    <mergeCell ref="K11:K12"/>
    <mergeCell ref="E14:M14"/>
    <mergeCell ref="O14:W14"/>
    <mergeCell ref="S11:S12"/>
    <mergeCell ref="T11:T12"/>
    <mergeCell ref="U11:U12"/>
    <mergeCell ref="P11:P12"/>
    <mergeCell ref="W11:W12"/>
    <mergeCell ref="O10:W10"/>
    <mergeCell ref="A46:B46"/>
    <mergeCell ref="F11:F12"/>
    <mergeCell ref="G11:G12"/>
    <mergeCell ref="H11:H12"/>
    <mergeCell ref="Q11:Q12"/>
    <mergeCell ref="R11:R12"/>
    <mergeCell ref="A2:W2"/>
    <mergeCell ref="A1:W1"/>
    <mergeCell ref="A9:W9"/>
    <mergeCell ref="A10:A12"/>
    <mergeCell ref="C10:C12"/>
    <mergeCell ref="B11:B12"/>
    <mergeCell ref="A5:R5"/>
    <mergeCell ref="S5:W5"/>
    <mergeCell ref="A6:I6"/>
    <mergeCell ref="J6:L6"/>
    <mergeCell ref="E51:W51"/>
    <mergeCell ref="M6:W6"/>
    <mergeCell ref="E11:E12"/>
    <mergeCell ref="L11:L12"/>
    <mergeCell ref="M11:M12"/>
    <mergeCell ref="E10:M10"/>
    <mergeCell ref="O11:O12"/>
    <mergeCell ref="V11:V12"/>
  </mergeCells>
  <conditionalFormatting sqref="J15:J44 T15:T44">
    <cfRule type="cellIs" priority="1" dxfId="0" operator="equal" stopIfTrue="1">
      <formula>"non ammesso"</formula>
    </cfRule>
  </conditionalFormatting>
  <conditionalFormatting sqref="I15:I44 S15:S44">
    <cfRule type="cellIs" priority="2" dxfId="1" operator="equal" stopIfTrue="1">
      <formula>"non finanz."</formula>
    </cfRule>
    <cfRule type="cellIs" priority="3" dxfId="0" operator="greaterThan" stopIfTrue="1">
      <formula>0.1</formula>
    </cfRule>
  </conditionalFormatting>
  <conditionalFormatting sqref="E51:W51">
    <cfRule type="cellIs" priority="4" dxfId="0" operator="equal" stopIfTrue="1">
      <formula>"INTERVENTO NON VERIFICATO"</formula>
    </cfRule>
  </conditionalFormatting>
  <conditionalFormatting sqref="M50">
    <cfRule type="cellIs" priority="5" dxfId="0" operator="greaterThan" stopIfTrue="1">
      <formula>46</formula>
    </cfRule>
  </conditionalFormatting>
  <conditionalFormatting sqref="W50">
    <cfRule type="cellIs" priority="6" dxfId="0" operator="greaterThan" stopIfTrue="1">
      <formula>66</formula>
    </cfRule>
  </conditionalFormatting>
  <printOptions horizontalCentered="1" verticalCentered="1"/>
  <pageMargins left="0.1968503937007874" right="0.5" top="0.5905511811023623" bottom="0.7874015748031497" header="0.5118110236220472" footer="0.5118110236220472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Q459"/>
  <sheetViews>
    <sheetView zoomScale="50" zoomScaleNormal="50" workbookViewId="0" topLeftCell="M16">
      <selection activeCell="O48" sqref="O48:P48"/>
    </sheetView>
  </sheetViews>
  <sheetFormatPr defaultColWidth="9.140625" defaultRowHeight="12.75"/>
  <cols>
    <col min="1" max="1" width="14.00390625" style="0" customWidth="1"/>
    <col min="2" max="2" width="14.7109375" style="0" customWidth="1"/>
    <col min="3" max="3" width="20.28125" style="0" customWidth="1"/>
    <col min="4" max="4" width="23.00390625" style="0" customWidth="1"/>
    <col min="5" max="5" width="20.7109375" style="0" customWidth="1"/>
    <col min="6" max="6" width="18.7109375" style="0" customWidth="1"/>
    <col min="7" max="8" width="20.57421875" style="0" customWidth="1"/>
    <col min="9" max="9" width="20.28125" style="0" customWidth="1"/>
    <col min="10" max="10" width="23.8515625" style="0" customWidth="1"/>
    <col min="11" max="11" width="21.28125" style="0" customWidth="1"/>
    <col min="12" max="12" width="2.7109375" style="0" customWidth="1"/>
    <col min="13" max="13" width="7.57421875" style="0" customWidth="1"/>
    <col min="14" max="14" width="8.140625" style="0" customWidth="1"/>
    <col min="15" max="15" width="15.28125" style="0" customWidth="1"/>
    <col min="16" max="16" width="10.8515625" style="0" customWidth="1"/>
    <col min="17" max="17" width="15.00390625" style="0" customWidth="1"/>
    <col min="18" max="18" width="10.7109375" style="0" customWidth="1"/>
    <col min="19" max="19" width="20.00390625" style="0" customWidth="1"/>
    <col min="20" max="20" width="23.00390625" style="0" customWidth="1"/>
    <col min="21" max="21" width="17.28125" style="0" customWidth="1"/>
    <col min="22" max="22" width="12.57421875" style="0" customWidth="1"/>
  </cols>
  <sheetData>
    <row r="1" spans="1:22" ht="27" customHeight="1">
      <c r="A1" s="431" t="s">
        <v>35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</row>
    <row r="2" spans="1:28" ht="27" customHeight="1">
      <c r="A2" s="431" t="s">
        <v>84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17"/>
      <c r="X2" s="17"/>
      <c r="Y2" s="17"/>
      <c r="Z2" s="17"/>
      <c r="AA2" s="17"/>
      <c r="AB2" s="17"/>
    </row>
    <row r="3" spans="23:28" ht="12.75">
      <c r="W3" s="18"/>
      <c r="X3" s="18"/>
      <c r="Y3" s="18"/>
      <c r="Z3" s="18"/>
      <c r="AA3" s="18"/>
      <c r="AB3" s="18"/>
    </row>
    <row r="4" spans="1:28" ht="12.75">
      <c r="A4" s="242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18"/>
      <c r="X4" s="18"/>
      <c r="Y4" s="18"/>
      <c r="Z4" s="18"/>
      <c r="AA4" s="18"/>
      <c r="AB4" s="18"/>
    </row>
    <row r="5" spans="1:28" ht="12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6"/>
      <c r="X5" s="6"/>
      <c r="Y5" s="6"/>
      <c r="Z5" s="6"/>
      <c r="AA5" s="6"/>
      <c r="AB5" s="6"/>
    </row>
    <row r="6" spans="1:28" ht="13.5" thickBo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6"/>
      <c r="X6" s="6"/>
      <c r="Y6" s="6"/>
      <c r="Z6" s="6"/>
      <c r="AA6" s="6"/>
      <c r="AB6" s="6"/>
    </row>
    <row r="7" spans="1:35" ht="30" customHeight="1">
      <c r="A7" s="450" t="s">
        <v>80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535"/>
      <c r="R7" s="453" t="s">
        <v>81</v>
      </c>
      <c r="S7" s="452"/>
      <c r="T7" s="452"/>
      <c r="U7" s="452"/>
      <c r="V7" s="454"/>
      <c r="W7" s="3"/>
      <c r="X7" s="3"/>
      <c r="Y7" s="3"/>
      <c r="Z7" s="3"/>
      <c r="AA7" s="3"/>
      <c r="AB7" s="3"/>
      <c r="AC7" s="1"/>
      <c r="AD7" s="1"/>
      <c r="AE7" s="1"/>
      <c r="AF7" s="1"/>
      <c r="AG7" s="1"/>
      <c r="AH7" s="1"/>
      <c r="AI7" s="1"/>
    </row>
    <row r="8" spans="1:43" ht="30" customHeight="1" thickBot="1">
      <c r="A8" s="567" t="s">
        <v>57</v>
      </c>
      <c r="B8" s="568"/>
      <c r="C8" s="568"/>
      <c r="D8" s="568"/>
      <c r="E8" s="568"/>
      <c r="F8" s="568"/>
      <c r="G8" s="568"/>
      <c r="H8" s="568"/>
      <c r="I8" s="568"/>
      <c r="J8" s="569"/>
      <c r="K8" s="456" t="s">
        <v>58</v>
      </c>
      <c r="L8" s="457"/>
      <c r="M8" s="457"/>
      <c r="N8" s="457"/>
      <c r="O8" s="570"/>
      <c r="P8" s="456" t="s">
        <v>60</v>
      </c>
      <c r="Q8" s="457"/>
      <c r="R8" s="457"/>
      <c r="S8" s="457"/>
      <c r="T8" s="457"/>
      <c r="U8" s="457"/>
      <c r="V8" s="458"/>
      <c r="W8" s="61"/>
      <c r="X8" s="61"/>
      <c r="Y8" s="61"/>
      <c r="Z8" s="61"/>
      <c r="AA8" s="61"/>
      <c r="AB8" s="6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2" customFormat="1" ht="12.7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66"/>
      <c r="X9" s="66"/>
      <c r="Y9" s="66"/>
      <c r="Z9" s="66"/>
      <c r="AA9" s="66"/>
      <c r="AB9" s="66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22" s="2" customFormat="1" ht="13.5" thickBot="1">
      <c r="A10" s="227"/>
      <c r="B10" s="227"/>
      <c r="C10" s="227"/>
      <c r="D10" s="228"/>
      <c r="E10" s="228"/>
      <c r="F10" s="228"/>
      <c r="G10" s="228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</row>
    <row r="11" spans="1:22" ht="37.5" customHeight="1" thickBot="1">
      <c r="A11" s="589" t="s">
        <v>41</v>
      </c>
      <c r="B11" s="592" t="s">
        <v>47</v>
      </c>
      <c r="C11" s="573" t="s">
        <v>16</v>
      </c>
      <c r="D11" s="516"/>
      <c r="E11" s="516"/>
      <c r="F11" s="516"/>
      <c r="G11" s="516"/>
      <c r="H11" s="516"/>
      <c r="I11" s="516"/>
      <c r="J11" s="516"/>
      <c r="K11" s="517"/>
      <c r="L11" s="343"/>
      <c r="M11" s="576" t="s">
        <v>78</v>
      </c>
      <c r="N11" s="516"/>
      <c r="O11" s="516"/>
      <c r="P11" s="516"/>
      <c r="Q11" s="516"/>
      <c r="R11" s="516"/>
      <c r="S11" s="516"/>
      <c r="T11" s="516"/>
      <c r="U11" s="516"/>
      <c r="V11" s="517"/>
    </row>
    <row r="12" spans="1:22" ht="41.25" customHeight="1" thickBot="1">
      <c r="A12" s="590"/>
      <c r="B12" s="593"/>
      <c r="C12" s="606" t="s">
        <v>14</v>
      </c>
      <c r="D12" s="607"/>
      <c r="E12" s="607"/>
      <c r="F12" s="607"/>
      <c r="G12" s="608"/>
      <c r="H12" s="612" t="s">
        <v>76</v>
      </c>
      <c r="I12" s="609" t="s">
        <v>88</v>
      </c>
      <c r="J12" s="587" t="s">
        <v>91</v>
      </c>
      <c r="K12" s="588"/>
      <c r="L12" s="344"/>
      <c r="M12" s="577" t="s">
        <v>86</v>
      </c>
      <c r="N12" s="578"/>
      <c r="O12" s="578"/>
      <c r="P12" s="578"/>
      <c r="Q12" s="578"/>
      <c r="R12" s="578"/>
      <c r="S12" s="595" t="s">
        <v>85</v>
      </c>
      <c r="T12" s="596"/>
      <c r="U12" s="597"/>
      <c r="V12" s="598"/>
    </row>
    <row r="13" spans="1:22" ht="72.75" customHeight="1">
      <c r="A13" s="590"/>
      <c r="B13" s="593"/>
      <c r="C13" s="296" t="s">
        <v>75</v>
      </c>
      <c r="D13" s="298">
        <v>0</v>
      </c>
      <c r="E13" s="574" t="s">
        <v>65</v>
      </c>
      <c r="F13" s="618" t="s">
        <v>66</v>
      </c>
      <c r="G13" s="604" t="s">
        <v>64</v>
      </c>
      <c r="H13" s="613"/>
      <c r="I13" s="610"/>
      <c r="J13" s="615" t="s">
        <v>77</v>
      </c>
      <c r="K13" s="231" t="s">
        <v>87</v>
      </c>
      <c r="L13" s="345"/>
      <c r="M13" s="571" t="s">
        <v>45</v>
      </c>
      <c r="N13" s="572"/>
      <c r="O13" s="599" t="s">
        <v>42</v>
      </c>
      <c r="P13" s="600"/>
      <c r="Q13" s="599" t="s">
        <v>116</v>
      </c>
      <c r="R13" s="572"/>
      <c r="S13" s="579" t="s">
        <v>43</v>
      </c>
      <c r="T13" s="308" t="s">
        <v>118</v>
      </c>
      <c r="U13" s="599" t="s">
        <v>44</v>
      </c>
      <c r="V13" s="601"/>
    </row>
    <row r="14" spans="1:23" ht="62.25" customHeight="1" thickBot="1">
      <c r="A14" s="591"/>
      <c r="B14" s="594"/>
      <c r="C14" s="297" t="s">
        <v>121</v>
      </c>
      <c r="D14" s="309" t="s">
        <v>63</v>
      </c>
      <c r="E14" s="575"/>
      <c r="F14" s="619"/>
      <c r="G14" s="605"/>
      <c r="H14" s="614"/>
      <c r="I14" s="611"/>
      <c r="J14" s="616"/>
      <c r="K14" s="295">
        <v>0</v>
      </c>
      <c r="L14" s="346"/>
      <c r="M14" s="347" t="s">
        <v>117</v>
      </c>
      <c r="N14" s="290" t="s">
        <v>230</v>
      </c>
      <c r="O14" s="291" t="s">
        <v>122</v>
      </c>
      <c r="P14" s="292">
        <v>0</v>
      </c>
      <c r="Q14" s="236" t="s">
        <v>120</v>
      </c>
      <c r="R14" s="299">
        <v>0</v>
      </c>
      <c r="S14" s="580"/>
      <c r="T14" s="235">
        <v>0</v>
      </c>
      <c r="U14" s="291" t="s">
        <v>119</v>
      </c>
      <c r="V14" s="293">
        <v>0</v>
      </c>
      <c r="W14" s="1"/>
    </row>
    <row r="15" spans="1:22" s="60" customFormat="1" ht="10.5" customHeight="1">
      <c r="A15" s="207">
        <v>1</v>
      </c>
      <c r="B15" s="245">
        <v>2</v>
      </c>
      <c r="C15" s="243">
        <v>3</v>
      </c>
      <c r="D15" s="251">
        <v>4</v>
      </c>
      <c r="E15" s="229">
        <v>5</v>
      </c>
      <c r="F15" s="229">
        <v>6</v>
      </c>
      <c r="G15" s="229">
        <v>7</v>
      </c>
      <c r="H15" s="229">
        <v>8</v>
      </c>
      <c r="I15" s="213">
        <v>9</v>
      </c>
      <c r="J15" s="214">
        <v>10</v>
      </c>
      <c r="K15" s="230">
        <v>11</v>
      </c>
      <c r="L15" s="63"/>
      <c r="M15" s="553">
        <v>12</v>
      </c>
      <c r="N15" s="554"/>
      <c r="O15" s="548">
        <v>13</v>
      </c>
      <c r="P15" s="552"/>
      <c r="Q15" s="548">
        <v>14</v>
      </c>
      <c r="R15" s="552"/>
      <c r="S15" s="208">
        <v>15</v>
      </c>
      <c r="T15" s="233">
        <v>16</v>
      </c>
      <c r="U15" s="548">
        <v>17</v>
      </c>
      <c r="V15" s="549"/>
    </row>
    <row r="16" spans="1:22" s="60" customFormat="1" ht="11.25" customHeight="1" thickBot="1">
      <c r="A16" s="221" t="s">
        <v>34</v>
      </c>
      <c r="B16" s="244" t="s">
        <v>10</v>
      </c>
      <c r="C16" s="617" t="s">
        <v>15</v>
      </c>
      <c r="D16" s="389"/>
      <c r="E16" s="389"/>
      <c r="F16" s="389"/>
      <c r="G16" s="389"/>
      <c r="H16" s="389"/>
      <c r="I16" s="389"/>
      <c r="J16" s="389"/>
      <c r="K16" s="551"/>
      <c r="L16" s="64"/>
      <c r="M16" s="306"/>
      <c r="N16" s="305"/>
      <c r="O16" s="546" t="s">
        <v>15</v>
      </c>
      <c r="P16" s="370"/>
      <c r="Q16" s="370"/>
      <c r="R16" s="370"/>
      <c r="S16" s="370"/>
      <c r="T16" s="370"/>
      <c r="U16" s="370"/>
      <c r="V16" s="547"/>
    </row>
    <row r="17" spans="1:22" s="252" customFormat="1" ht="18">
      <c r="A17" s="283">
        <f>'SU Alloggi'!A15</f>
        <v>0</v>
      </c>
      <c r="B17" s="253">
        <f>('SCF e SCE'!M15)+('SCF e SCE'!W15)</f>
        <v>0</v>
      </c>
      <c r="C17" s="253">
        <f>B17*$D$13</f>
        <v>0</v>
      </c>
      <c r="D17" s="340">
        <v>0</v>
      </c>
      <c r="E17" s="254">
        <f>IF(C17=0,0,(D17-$D$13)/$D$13)</f>
        <v>0</v>
      </c>
      <c r="F17" s="255">
        <f aca="true" t="shared" si="0" ref="F17:F45">IF(C17=0,0,(IF(E17&lt;=10%,1,"non verificato")))</f>
        <v>0</v>
      </c>
      <c r="G17" s="268">
        <f>IF(E17&gt;10%,0,B17*D17)</f>
        <v>0</v>
      </c>
      <c r="H17" s="256">
        <v>0</v>
      </c>
      <c r="I17" s="257">
        <f>IF(G17&lt;=H17,G17,H17)</f>
        <v>0</v>
      </c>
      <c r="J17" s="258">
        <v>0</v>
      </c>
      <c r="K17" s="259">
        <f>IF(H17&lt;=I17,H17*$K$14,I17*$K$14)</f>
        <v>0</v>
      </c>
      <c r="L17" s="260"/>
      <c r="M17" s="561"/>
      <c r="N17" s="562"/>
      <c r="O17" s="545">
        <f>IF($N$14="sì",0,IF(S17=0,G17*$P$14,0))</f>
        <v>0</v>
      </c>
      <c r="P17" s="349"/>
      <c r="Q17" s="545">
        <f>IF($N$14="sì",0,IF(S17=0,G17*$R$14,0))</f>
        <v>0</v>
      </c>
      <c r="R17" s="349"/>
      <c r="S17" s="256">
        <v>0</v>
      </c>
      <c r="T17" s="280">
        <f>IF(S17=0,0,S17*$T$14)</f>
        <v>0</v>
      </c>
      <c r="U17" s="550">
        <f>IF(S17=0,0,S17*$V$14)</f>
        <v>0</v>
      </c>
      <c r="V17" s="551"/>
    </row>
    <row r="18" spans="1:22" s="252" customFormat="1" ht="18">
      <c r="A18" s="283">
        <f>'SU Alloggi'!A16</f>
        <v>0</v>
      </c>
      <c r="B18" s="253">
        <f>('SCF e SCE'!M16)+('SCF e SCE'!W16)</f>
        <v>0</v>
      </c>
      <c r="C18" s="253">
        <f aca="true" t="shared" si="1" ref="C18:C46">B18*$D$13</f>
        <v>0</v>
      </c>
      <c r="D18" s="340">
        <v>0</v>
      </c>
      <c r="E18" s="254">
        <f aca="true" t="shared" si="2" ref="E18:E46">IF(C18=0,0,(D18-$D$13)/$D$13)</f>
        <v>0</v>
      </c>
      <c r="F18" s="255">
        <f t="shared" si="0"/>
        <v>0</v>
      </c>
      <c r="G18" s="268">
        <f aca="true" t="shared" si="3" ref="G18:G46">IF(E18&gt;10%,0,B18*D18)</f>
        <v>0</v>
      </c>
      <c r="H18" s="256">
        <v>0</v>
      </c>
      <c r="I18" s="257">
        <f aca="true" t="shared" si="4" ref="I18:I46">IF(G18&lt;=H18,G18,H18)</f>
        <v>0</v>
      </c>
      <c r="J18" s="258">
        <v>0</v>
      </c>
      <c r="K18" s="259">
        <f aca="true" t="shared" si="5" ref="K18:K46">IF(H18&lt;=I18,H18*$K$14,I18*$K$14)</f>
        <v>0</v>
      </c>
      <c r="L18" s="260"/>
      <c r="M18" s="563"/>
      <c r="N18" s="564"/>
      <c r="O18" s="545">
        <f aca="true" t="shared" si="6" ref="O18:O46">IF($N$14="sì",0,IF(S18=0,G18*$P$14,0))</f>
        <v>0</v>
      </c>
      <c r="P18" s="349"/>
      <c r="Q18" s="545">
        <f aca="true" t="shared" si="7" ref="Q18:Q46">IF($N$14="sì",0,IF(S18=0,G18*$R$14,0))</f>
        <v>0</v>
      </c>
      <c r="R18" s="349"/>
      <c r="S18" s="256">
        <v>0</v>
      </c>
      <c r="T18" s="280">
        <f aca="true" t="shared" si="8" ref="T18:T46">IF(S18=0,0,S18*$T$14)</f>
        <v>0</v>
      </c>
      <c r="U18" s="550">
        <f aca="true" t="shared" si="9" ref="U18:U46">IF(S18=0,0,S18*$V$14)</f>
        <v>0</v>
      </c>
      <c r="V18" s="551"/>
    </row>
    <row r="19" spans="1:22" s="252" customFormat="1" ht="18">
      <c r="A19" s="283">
        <f>'SU Alloggi'!A17</f>
        <v>0</v>
      </c>
      <c r="B19" s="253">
        <f>('SCF e SCE'!M17)+('SCF e SCE'!W17)</f>
        <v>0</v>
      </c>
      <c r="C19" s="253">
        <f t="shared" si="1"/>
        <v>0</v>
      </c>
      <c r="D19" s="340">
        <v>0</v>
      </c>
      <c r="E19" s="254">
        <f t="shared" si="2"/>
        <v>0</v>
      </c>
      <c r="F19" s="255">
        <f>IF(C19=0,0,(IF(E19&lt;=10%,1,"non verificato")))</f>
        <v>0</v>
      </c>
      <c r="G19" s="268">
        <f t="shared" si="3"/>
        <v>0</v>
      </c>
      <c r="H19" s="256">
        <v>0</v>
      </c>
      <c r="I19" s="257">
        <f t="shared" si="4"/>
        <v>0</v>
      </c>
      <c r="J19" s="258">
        <v>0</v>
      </c>
      <c r="K19" s="259">
        <f t="shared" si="5"/>
        <v>0</v>
      </c>
      <c r="L19" s="260"/>
      <c r="M19" s="563"/>
      <c r="N19" s="564"/>
      <c r="O19" s="545">
        <f t="shared" si="6"/>
        <v>0</v>
      </c>
      <c r="P19" s="349"/>
      <c r="Q19" s="545">
        <f>IF($N$14="sì",0,IF(S19=0,G19*$R$14,0))</f>
        <v>0</v>
      </c>
      <c r="R19" s="349"/>
      <c r="S19" s="256">
        <v>0</v>
      </c>
      <c r="T19" s="280">
        <f t="shared" si="8"/>
        <v>0</v>
      </c>
      <c r="U19" s="550">
        <f t="shared" si="9"/>
        <v>0</v>
      </c>
      <c r="V19" s="551"/>
    </row>
    <row r="20" spans="1:22" s="252" customFormat="1" ht="18">
      <c r="A20" s="283">
        <f>'SU Alloggi'!A18</f>
        <v>0</v>
      </c>
      <c r="B20" s="253">
        <f>('SCF e SCE'!M18)+('SCF e SCE'!W18)</f>
        <v>0</v>
      </c>
      <c r="C20" s="253">
        <f t="shared" si="1"/>
        <v>0</v>
      </c>
      <c r="D20" s="340">
        <v>0</v>
      </c>
      <c r="E20" s="254">
        <f t="shared" si="2"/>
        <v>0</v>
      </c>
      <c r="F20" s="255">
        <f t="shared" si="0"/>
        <v>0</v>
      </c>
      <c r="G20" s="268">
        <f t="shared" si="3"/>
        <v>0</v>
      </c>
      <c r="H20" s="256">
        <v>0</v>
      </c>
      <c r="I20" s="257">
        <f t="shared" si="4"/>
        <v>0</v>
      </c>
      <c r="J20" s="258">
        <v>0</v>
      </c>
      <c r="K20" s="259">
        <f t="shared" si="5"/>
        <v>0</v>
      </c>
      <c r="L20" s="260"/>
      <c r="M20" s="563"/>
      <c r="N20" s="564"/>
      <c r="O20" s="545">
        <f t="shared" si="6"/>
        <v>0</v>
      </c>
      <c r="P20" s="349"/>
      <c r="Q20" s="545">
        <f t="shared" si="7"/>
        <v>0</v>
      </c>
      <c r="R20" s="349"/>
      <c r="S20" s="256">
        <v>0</v>
      </c>
      <c r="T20" s="280">
        <f t="shared" si="8"/>
        <v>0</v>
      </c>
      <c r="U20" s="550">
        <f t="shared" si="9"/>
        <v>0</v>
      </c>
      <c r="V20" s="551"/>
    </row>
    <row r="21" spans="1:22" s="252" customFormat="1" ht="18">
      <c r="A21" s="283">
        <f>'SU Alloggi'!A19</f>
        <v>0</v>
      </c>
      <c r="B21" s="253">
        <f>('SCF e SCE'!M19)+('SCF e SCE'!W19)</f>
        <v>0</v>
      </c>
      <c r="C21" s="253">
        <f t="shared" si="1"/>
        <v>0</v>
      </c>
      <c r="D21" s="340">
        <v>0</v>
      </c>
      <c r="E21" s="254">
        <f t="shared" si="2"/>
        <v>0</v>
      </c>
      <c r="F21" s="255">
        <f t="shared" si="0"/>
        <v>0</v>
      </c>
      <c r="G21" s="268">
        <f t="shared" si="3"/>
        <v>0</v>
      </c>
      <c r="H21" s="256">
        <v>0</v>
      </c>
      <c r="I21" s="257">
        <f t="shared" si="4"/>
        <v>0</v>
      </c>
      <c r="J21" s="258">
        <v>0</v>
      </c>
      <c r="K21" s="259">
        <f t="shared" si="5"/>
        <v>0</v>
      </c>
      <c r="L21" s="260"/>
      <c r="M21" s="563"/>
      <c r="N21" s="564"/>
      <c r="O21" s="545">
        <f t="shared" si="6"/>
        <v>0</v>
      </c>
      <c r="P21" s="349"/>
      <c r="Q21" s="545">
        <f t="shared" si="7"/>
        <v>0</v>
      </c>
      <c r="R21" s="349"/>
      <c r="S21" s="256">
        <v>0</v>
      </c>
      <c r="T21" s="280">
        <f t="shared" si="8"/>
        <v>0</v>
      </c>
      <c r="U21" s="550">
        <f t="shared" si="9"/>
        <v>0</v>
      </c>
      <c r="V21" s="551"/>
    </row>
    <row r="22" spans="1:22" s="252" customFormat="1" ht="18">
      <c r="A22" s="283">
        <f>'SU Alloggi'!A20</f>
        <v>0</v>
      </c>
      <c r="B22" s="253">
        <f>('SCF e SCE'!M20)+('SCF e SCE'!W20)</f>
        <v>0</v>
      </c>
      <c r="C22" s="253">
        <f t="shared" si="1"/>
        <v>0</v>
      </c>
      <c r="D22" s="340">
        <v>0</v>
      </c>
      <c r="E22" s="254">
        <f t="shared" si="2"/>
        <v>0</v>
      </c>
      <c r="F22" s="255">
        <f t="shared" si="0"/>
        <v>0</v>
      </c>
      <c r="G22" s="268">
        <f t="shared" si="3"/>
        <v>0</v>
      </c>
      <c r="H22" s="256">
        <v>0</v>
      </c>
      <c r="I22" s="257">
        <f t="shared" si="4"/>
        <v>0</v>
      </c>
      <c r="J22" s="258">
        <v>0</v>
      </c>
      <c r="K22" s="259">
        <f t="shared" si="5"/>
        <v>0</v>
      </c>
      <c r="L22" s="260"/>
      <c r="M22" s="563"/>
      <c r="N22" s="564"/>
      <c r="O22" s="545">
        <f t="shared" si="6"/>
        <v>0</v>
      </c>
      <c r="P22" s="349"/>
      <c r="Q22" s="545">
        <f t="shared" si="7"/>
        <v>0</v>
      </c>
      <c r="R22" s="349"/>
      <c r="S22" s="256">
        <v>0</v>
      </c>
      <c r="T22" s="280">
        <f t="shared" si="8"/>
        <v>0</v>
      </c>
      <c r="U22" s="550">
        <f t="shared" si="9"/>
        <v>0</v>
      </c>
      <c r="V22" s="551"/>
    </row>
    <row r="23" spans="1:22" s="252" customFormat="1" ht="18">
      <c r="A23" s="283">
        <f>'SU Alloggi'!A21</f>
        <v>0</v>
      </c>
      <c r="B23" s="253">
        <f>('SCF e SCE'!M21)+('SCF e SCE'!W21)</f>
        <v>0</v>
      </c>
      <c r="C23" s="253">
        <f t="shared" si="1"/>
        <v>0</v>
      </c>
      <c r="D23" s="340">
        <v>0</v>
      </c>
      <c r="E23" s="254">
        <f t="shared" si="2"/>
        <v>0</v>
      </c>
      <c r="F23" s="255">
        <f t="shared" si="0"/>
        <v>0</v>
      </c>
      <c r="G23" s="268">
        <f t="shared" si="3"/>
        <v>0</v>
      </c>
      <c r="H23" s="256">
        <v>0</v>
      </c>
      <c r="I23" s="257">
        <f t="shared" si="4"/>
        <v>0</v>
      </c>
      <c r="J23" s="258">
        <v>0</v>
      </c>
      <c r="K23" s="259">
        <f t="shared" si="5"/>
        <v>0</v>
      </c>
      <c r="L23" s="260"/>
      <c r="M23" s="563"/>
      <c r="N23" s="564"/>
      <c r="O23" s="545">
        <f t="shared" si="6"/>
        <v>0</v>
      </c>
      <c r="P23" s="349"/>
      <c r="Q23" s="545">
        <f t="shared" si="7"/>
        <v>0</v>
      </c>
      <c r="R23" s="349"/>
      <c r="S23" s="256">
        <v>0</v>
      </c>
      <c r="T23" s="280">
        <f t="shared" si="8"/>
        <v>0</v>
      </c>
      <c r="U23" s="550">
        <f t="shared" si="9"/>
        <v>0</v>
      </c>
      <c r="V23" s="551"/>
    </row>
    <row r="24" spans="1:22" s="252" customFormat="1" ht="18">
      <c r="A24" s="283">
        <f>'SU Alloggi'!A22</f>
        <v>0</v>
      </c>
      <c r="B24" s="253">
        <f>('SCF e SCE'!M22)+('SCF e SCE'!W22)</f>
        <v>0</v>
      </c>
      <c r="C24" s="253">
        <f t="shared" si="1"/>
        <v>0</v>
      </c>
      <c r="D24" s="340">
        <v>0</v>
      </c>
      <c r="E24" s="254">
        <f t="shared" si="2"/>
        <v>0</v>
      </c>
      <c r="F24" s="255">
        <f t="shared" si="0"/>
        <v>0</v>
      </c>
      <c r="G24" s="268">
        <f t="shared" si="3"/>
        <v>0</v>
      </c>
      <c r="H24" s="256">
        <v>0</v>
      </c>
      <c r="I24" s="257">
        <f t="shared" si="4"/>
        <v>0</v>
      </c>
      <c r="J24" s="258">
        <v>0</v>
      </c>
      <c r="K24" s="259">
        <f t="shared" si="5"/>
        <v>0</v>
      </c>
      <c r="L24" s="260"/>
      <c r="M24" s="563"/>
      <c r="N24" s="564"/>
      <c r="O24" s="545">
        <f t="shared" si="6"/>
        <v>0</v>
      </c>
      <c r="P24" s="349"/>
      <c r="Q24" s="545">
        <f t="shared" si="7"/>
        <v>0</v>
      </c>
      <c r="R24" s="349"/>
      <c r="S24" s="256">
        <v>0</v>
      </c>
      <c r="T24" s="280">
        <f t="shared" si="8"/>
        <v>0</v>
      </c>
      <c r="U24" s="550">
        <f t="shared" si="9"/>
        <v>0</v>
      </c>
      <c r="V24" s="551"/>
    </row>
    <row r="25" spans="1:22" s="252" customFormat="1" ht="18">
      <c r="A25" s="283">
        <f>'SU Alloggi'!A23</f>
        <v>0</v>
      </c>
      <c r="B25" s="253">
        <f>('SCF e SCE'!M23)+('SCF e SCE'!W23)</f>
        <v>0</v>
      </c>
      <c r="C25" s="253">
        <f t="shared" si="1"/>
        <v>0</v>
      </c>
      <c r="D25" s="340">
        <v>0</v>
      </c>
      <c r="E25" s="254">
        <f t="shared" si="2"/>
        <v>0</v>
      </c>
      <c r="F25" s="255">
        <f t="shared" si="0"/>
        <v>0</v>
      </c>
      <c r="G25" s="268">
        <f t="shared" si="3"/>
        <v>0</v>
      </c>
      <c r="H25" s="256">
        <v>0</v>
      </c>
      <c r="I25" s="257">
        <f t="shared" si="4"/>
        <v>0</v>
      </c>
      <c r="J25" s="258">
        <v>0</v>
      </c>
      <c r="K25" s="259">
        <f t="shared" si="5"/>
        <v>0</v>
      </c>
      <c r="L25" s="260"/>
      <c r="M25" s="563"/>
      <c r="N25" s="564"/>
      <c r="O25" s="545">
        <f t="shared" si="6"/>
        <v>0</v>
      </c>
      <c r="P25" s="349"/>
      <c r="Q25" s="545">
        <f t="shared" si="7"/>
        <v>0</v>
      </c>
      <c r="R25" s="349"/>
      <c r="S25" s="256">
        <v>0</v>
      </c>
      <c r="T25" s="280">
        <f t="shared" si="8"/>
        <v>0</v>
      </c>
      <c r="U25" s="550">
        <f t="shared" si="9"/>
        <v>0</v>
      </c>
      <c r="V25" s="551"/>
    </row>
    <row r="26" spans="1:22" s="252" customFormat="1" ht="18">
      <c r="A26" s="283">
        <f>'SU Alloggi'!A24</f>
        <v>0</v>
      </c>
      <c r="B26" s="253">
        <f>('SCF e SCE'!M24)+('SCF e SCE'!W24)</f>
        <v>0</v>
      </c>
      <c r="C26" s="253">
        <f t="shared" si="1"/>
        <v>0</v>
      </c>
      <c r="D26" s="340">
        <v>0</v>
      </c>
      <c r="E26" s="254">
        <f t="shared" si="2"/>
        <v>0</v>
      </c>
      <c r="F26" s="255">
        <f t="shared" si="0"/>
        <v>0</v>
      </c>
      <c r="G26" s="268">
        <f t="shared" si="3"/>
        <v>0</v>
      </c>
      <c r="H26" s="256">
        <v>0</v>
      </c>
      <c r="I26" s="257">
        <f t="shared" si="4"/>
        <v>0</v>
      </c>
      <c r="J26" s="258">
        <v>0</v>
      </c>
      <c r="K26" s="259">
        <f t="shared" si="5"/>
        <v>0</v>
      </c>
      <c r="L26" s="260"/>
      <c r="M26" s="563"/>
      <c r="N26" s="564"/>
      <c r="O26" s="545">
        <f t="shared" si="6"/>
        <v>0</v>
      </c>
      <c r="P26" s="349"/>
      <c r="Q26" s="545">
        <f t="shared" si="7"/>
        <v>0</v>
      </c>
      <c r="R26" s="349"/>
      <c r="S26" s="256">
        <v>0</v>
      </c>
      <c r="T26" s="280">
        <f t="shared" si="8"/>
        <v>0</v>
      </c>
      <c r="U26" s="550">
        <f t="shared" si="9"/>
        <v>0</v>
      </c>
      <c r="V26" s="551"/>
    </row>
    <row r="27" spans="1:22" s="252" customFormat="1" ht="18">
      <c r="A27" s="283">
        <f>'SU Alloggi'!A25</f>
        <v>0</v>
      </c>
      <c r="B27" s="253">
        <f>('SCF e SCE'!M25)+('SCF e SCE'!W25)</f>
        <v>0</v>
      </c>
      <c r="C27" s="253">
        <f t="shared" si="1"/>
        <v>0</v>
      </c>
      <c r="D27" s="340">
        <v>0</v>
      </c>
      <c r="E27" s="254">
        <f t="shared" si="2"/>
        <v>0</v>
      </c>
      <c r="F27" s="255">
        <f t="shared" si="0"/>
        <v>0</v>
      </c>
      <c r="G27" s="268">
        <f t="shared" si="3"/>
        <v>0</v>
      </c>
      <c r="H27" s="256">
        <v>0</v>
      </c>
      <c r="I27" s="257">
        <f t="shared" si="4"/>
        <v>0</v>
      </c>
      <c r="J27" s="258">
        <v>0</v>
      </c>
      <c r="K27" s="259">
        <f t="shared" si="5"/>
        <v>0</v>
      </c>
      <c r="L27" s="260"/>
      <c r="M27" s="563"/>
      <c r="N27" s="564"/>
      <c r="O27" s="545">
        <f t="shared" si="6"/>
        <v>0</v>
      </c>
      <c r="P27" s="349"/>
      <c r="Q27" s="545">
        <f t="shared" si="7"/>
        <v>0</v>
      </c>
      <c r="R27" s="349"/>
      <c r="S27" s="256">
        <v>0</v>
      </c>
      <c r="T27" s="280">
        <f t="shared" si="8"/>
        <v>0</v>
      </c>
      <c r="U27" s="550">
        <f t="shared" si="9"/>
        <v>0</v>
      </c>
      <c r="V27" s="551"/>
    </row>
    <row r="28" spans="1:22" s="252" customFormat="1" ht="18">
      <c r="A28" s="283">
        <f>'SU Alloggi'!A26</f>
        <v>0</v>
      </c>
      <c r="B28" s="253">
        <f>('SCF e SCE'!M26)+('SCF e SCE'!W26)</f>
        <v>0</v>
      </c>
      <c r="C28" s="253">
        <f t="shared" si="1"/>
        <v>0</v>
      </c>
      <c r="D28" s="340">
        <v>0</v>
      </c>
      <c r="E28" s="254">
        <f t="shared" si="2"/>
        <v>0</v>
      </c>
      <c r="F28" s="255">
        <f t="shared" si="0"/>
        <v>0</v>
      </c>
      <c r="G28" s="268">
        <f t="shared" si="3"/>
        <v>0</v>
      </c>
      <c r="H28" s="256">
        <v>0</v>
      </c>
      <c r="I28" s="257">
        <f t="shared" si="4"/>
        <v>0</v>
      </c>
      <c r="J28" s="258">
        <v>0</v>
      </c>
      <c r="K28" s="259">
        <f t="shared" si="5"/>
        <v>0</v>
      </c>
      <c r="L28" s="260"/>
      <c r="M28" s="563"/>
      <c r="N28" s="564"/>
      <c r="O28" s="545">
        <f t="shared" si="6"/>
        <v>0</v>
      </c>
      <c r="P28" s="349"/>
      <c r="Q28" s="545">
        <f t="shared" si="7"/>
        <v>0</v>
      </c>
      <c r="R28" s="349"/>
      <c r="S28" s="256">
        <v>0</v>
      </c>
      <c r="T28" s="280">
        <f t="shared" si="8"/>
        <v>0</v>
      </c>
      <c r="U28" s="550">
        <f t="shared" si="9"/>
        <v>0</v>
      </c>
      <c r="V28" s="551"/>
    </row>
    <row r="29" spans="1:22" s="252" customFormat="1" ht="18">
      <c r="A29" s="283">
        <f>'SU Alloggi'!A27</f>
        <v>0</v>
      </c>
      <c r="B29" s="253">
        <f>('SCF e SCE'!M27)+('SCF e SCE'!W27)</f>
        <v>0</v>
      </c>
      <c r="C29" s="253">
        <f t="shared" si="1"/>
        <v>0</v>
      </c>
      <c r="D29" s="340">
        <v>0</v>
      </c>
      <c r="E29" s="254">
        <f t="shared" si="2"/>
        <v>0</v>
      </c>
      <c r="F29" s="255">
        <f t="shared" si="0"/>
        <v>0</v>
      </c>
      <c r="G29" s="268">
        <f t="shared" si="3"/>
        <v>0</v>
      </c>
      <c r="H29" s="256">
        <v>0</v>
      </c>
      <c r="I29" s="257">
        <f t="shared" si="4"/>
        <v>0</v>
      </c>
      <c r="J29" s="258">
        <v>0</v>
      </c>
      <c r="K29" s="259">
        <f t="shared" si="5"/>
        <v>0</v>
      </c>
      <c r="L29" s="260"/>
      <c r="M29" s="563"/>
      <c r="N29" s="564"/>
      <c r="O29" s="545">
        <f t="shared" si="6"/>
        <v>0</v>
      </c>
      <c r="P29" s="349"/>
      <c r="Q29" s="545">
        <f t="shared" si="7"/>
        <v>0</v>
      </c>
      <c r="R29" s="349"/>
      <c r="S29" s="256">
        <v>0</v>
      </c>
      <c r="T29" s="280">
        <f t="shared" si="8"/>
        <v>0</v>
      </c>
      <c r="U29" s="550">
        <f t="shared" si="9"/>
        <v>0</v>
      </c>
      <c r="V29" s="551"/>
    </row>
    <row r="30" spans="1:22" s="252" customFormat="1" ht="18">
      <c r="A30" s="283">
        <f>'SU Alloggi'!A28</f>
        <v>0</v>
      </c>
      <c r="B30" s="253">
        <f>('SCF e SCE'!M28)+('SCF e SCE'!W28)</f>
        <v>0</v>
      </c>
      <c r="C30" s="253">
        <f t="shared" si="1"/>
        <v>0</v>
      </c>
      <c r="D30" s="340">
        <v>0</v>
      </c>
      <c r="E30" s="254">
        <f t="shared" si="2"/>
        <v>0</v>
      </c>
      <c r="F30" s="255">
        <f t="shared" si="0"/>
        <v>0</v>
      </c>
      <c r="G30" s="268">
        <f t="shared" si="3"/>
        <v>0</v>
      </c>
      <c r="H30" s="256">
        <v>0</v>
      </c>
      <c r="I30" s="257">
        <f t="shared" si="4"/>
        <v>0</v>
      </c>
      <c r="J30" s="258">
        <v>0</v>
      </c>
      <c r="K30" s="259">
        <f t="shared" si="5"/>
        <v>0</v>
      </c>
      <c r="L30" s="260"/>
      <c r="M30" s="563"/>
      <c r="N30" s="564"/>
      <c r="O30" s="545">
        <f t="shared" si="6"/>
        <v>0</v>
      </c>
      <c r="P30" s="349"/>
      <c r="Q30" s="545">
        <f t="shared" si="7"/>
        <v>0</v>
      </c>
      <c r="R30" s="349"/>
      <c r="S30" s="256">
        <v>0</v>
      </c>
      <c r="T30" s="280">
        <f t="shared" si="8"/>
        <v>0</v>
      </c>
      <c r="U30" s="550">
        <f t="shared" si="9"/>
        <v>0</v>
      </c>
      <c r="V30" s="551"/>
    </row>
    <row r="31" spans="1:22" s="252" customFormat="1" ht="18">
      <c r="A31" s="283">
        <f>'SU Alloggi'!A29</f>
        <v>0</v>
      </c>
      <c r="B31" s="253">
        <f>('SCF e SCE'!M29)+('SCF e SCE'!W29)</f>
        <v>0</v>
      </c>
      <c r="C31" s="253">
        <f t="shared" si="1"/>
        <v>0</v>
      </c>
      <c r="D31" s="340">
        <v>0</v>
      </c>
      <c r="E31" s="254">
        <f t="shared" si="2"/>
        <v>0</v>
      </c>
      <c r="F31" s="255">
        <f t="shared" si="0"/>
        <v>0</v>
      </c>
      <c r="G31" s="268">
        <f t="shared" si="3"/>
        <v>0</v>
      </c>
      <c r="H31" s="256">
        <v>0</v>
      </c>
      <c r="I31" s="257">
        <f t="shared" si="4"/>
        <v>0</v>
      </c>
      <c r="J31" s="258">
        <v>0</v>
      </c>
      <c r="K31" s="259">
        <f t="shared" si="5"/>
        <v>0</v>
      </c>
      <c r="L31" s="260"/>
      <c r="M31" s="563"/>
      <c r="N31" s="564"/>
      <c r="O31" s="545">
        <f t="shared" si="6"/>
        <v>0</v>
      </c>
      <c r="P31" s="349"/>
      <c r="Q31" s="545">
        <f t="shared" si="7"/>
        <v>0</v>
      </c>
      <c r="R31" s="349"/>
      <c r="S31" s="256">
        <v>0</v>
      </c>
      <c r="T31" s="280">
        <f t="shared" si="8"/>
        <v>0</v>
      </c>
      <c r="U31" s="550">
        <f t="shared" si="9"/>
        <v>0</v>
      </c>
      <c r="V31" s="551"/>
    </row>
    <row r="32" spans="1:22" s="252" customFormat="1" ht="18">
      <c r="A32" s="283">
        <f>'SU Alloggi'!A30</f>
        <v>0</v>
      </c>
      <c r="B32" s="253">
        <f>('SCF e SCE'!M30)+('SCF e SCE'!W30)</f>
        <v>0</v>
      </c>
      <c r="C32" s="253">
        <f t="shared" si="1"/>
        <v>0</v>
      </c>
      <c r="D32" s="340">
        <v>0</v>
      </c>
      <c r="E32" s="254">
        <f t="shared" si="2"/>
        <v>0</v>
      </c>
      <c r="F32" s="255">
        <f t="shared" si="0"/>
        <v>0</v>
      </c>
      <c r="G32" s="268">
        <f t="shared" si="3"/>
        <v>0</v>
      </c>
      <c r="H32" s="256">
        <v>0</v>
      </c>
      <c r="I32" s="257">
        <f t="shared" si="4"/>
        <v>0</v>
      </c>
      <c r="J32" s="258">
        <v>0</v>
      </c>
      <c r="K32" s="259">
        <f t="shared" si="5"/>
        <v>0</v>
      </c>
      <c r="L32" s="260"/>
      <c r="M32" s="563"/>
      <c r="N32" s="564"/>
      <c r="O32" s="545">
        <f t="shared" si="6"/>
        <v>0</v>
      </c>
      <c r="P32" s="349"/>
      <c r="Q32" s="545">
        <f t="shared" si="7"/>
        <v>0</v>
      </c>
      <c r="R32" s="349"/>
      <c r="S32" s="256">
        <v>0</v>
      </c>
      <c r="T32" s="280">
        <f t="shared" si="8"/>
        <v>0</v>
      </c>
      <c r="U32" s="550">
        <f t="shared" si="9"/>
        <v>0</v>
      </c>
      <c r="V32" s="551"/>
    </row>
    <row r="33" spans="1:22" s="252" customFormat="1" ht="18">
      <c r="A33" s="283">
        <f>'SU Alloggi'!A31</f>
        <v>0</v>
      </c>
      <c r="B33" s="253">
        <f>('SCF e SCE'!M31)+('SCF e SCE'!W31)</f>
        <v>0</v>
      </c>
      <c r="C33" s="253">
        <f t="shared" si="1"/>
        <v>0</v>
      </c>
      <c r="D33" s="340">
        <v>0</v>
      </c>
      <c r="E33" s="254">
        <f t="shared" si="2"/>
        <v>0</v>
      </c>
      <c r="F33" s="255">
        <f t="shared" si="0"/>
        <v>0</v>
      </c>
      <c r="G33" s="268">
        <f t="shared" si="3"/>
        <v>0</v>
      </c>
      <c r="H33" s="256">
        <v>0</v>
      </c>
      <c r="I33" s="257">
        <f t="shared" si="4"/>
        <v>0</v>
      </c>
      <c r="J33" s="258">
        <v>0</v>
      </c>
      <c r="K33" s="259">
        <f t="shared" si="5"/>
        <v>0</v>
      </c>
      <c r="L33" s="260"/>
      <c r="M33" s="563"/>
      <c r="N33" s="564"/>
      <c r="O33" s="545">
        <f t="shared" si="6"/>
        <v>0</v>
      </c>
      <c r="P33" s="349"/>
      <c r="Q33" s="545">
        <f t="shared" si="7"/>
        <v>0</v>
      </c>
      <c r="R33" s="349"/>
      <c r="S33" s="256">
        <v>0</v>
      </c>
      <c r="T33" s="280">
        <f t="shared" si="8"/>
        <v>0</v>
      </c>
      <c r="U33" s="550">
        <f t="shared" si="9"/>
        <v>0</v>
      </c>
      <c r="V33" s="551"/>
    </row>
    <row r="34" spans="1:22" s="252" customFormat="1" ht="18">
      <c r="A34" s="283">
        <f>'SU Alloggi'!A32</f>
        <v>0</v>
      </c>
      <c r="B34" s="253">
        <f>('SCF e SCE'!M32)+('SCF e SCE'!W32)</f>
        <v>0</v>
      </c>
      <c r="C34" s="253">
        <f t="shared" si="1"/>
        <v>0</v>
      </c>
      <c r="D34" s="340">
        <v>0</v>
      </c>
      <c r="E34" s="254">
        <f t="shared" si="2"/>
        <v>0</v>
      </c>
      <c r="F34" s="255">
        <f t="shared" si="0"/>
        <v>0</v>
      </c>
      <c r="G34" s="268">
        <f t="shared" si="3"/>
        <v>0</v>
      </c>
      <c r="H34" s="256">
        <v>0</v>
      </c>
      <c r="I34" s="257">
        <f t="shared" si="4"/>
        <v>0</v>
      </c>
      <c r="J34" s="258">
        <v>0</v>
      </c>
      <c r="K34" s="259">
        <f t="shared" si="5"/>
        <v>0</v>
      </c>
      <c r="L34" s="260"/>
      <c r="M34" s="563"/>
      <c r="N34" s="564"/>
      <c r="O34" s="545">
        <f t="shared" si="6"/>
        <v>0</v>
      </c>
      <c r="P34" s="349"/>
      <c r="Q34" s="545">
        <f t="shared" si="7"/>
        <v>0</v>
      </c>
      <c r="R34" s="349"/>
      <c r="S34" s="256">
        <v>0</v>
      </c>
      <c r="T34" s="280">
        <f t="shared" si="8"/>
        <v>0</v>
      </c>
      <c r="U34" s="550">
        <f t="shared" si="9"/>
        <v>0</v>
      </c>
      <c r="V34" s="551"/>
    </row>
    <row r="35" spans="1:22" s="252" customFormat="1" ht="18">
      <c r="A35" s="283">
        <f>'SU Alloggi'!A33</f>
        <v>0</v>
      </c>
      <c r="B35" s="253">
        <f>('SCF e SCE'!M33)+('SCF e SCE'!W33)</f>
        <v>0</v>
      </c>
      <c r="C35" s="253">
        <f t="shared" si="1"/>
        <v>0</v>
      </c>
      <c r="D35" s="340">
        <v>0</v>
      </c>
      <c r="E35" s="254">
        <f t="shared" si="2"/>
        <v>0</v>
      </c>
      <c r="F35" s="255">
        <f t="shared" si="0"/>
        <v>0</v>
      </c>
      <c r="G35" s="268">
        <f t="shared" si="3"/>
        <v>0</v>
      </c>
      <c r="H35" s="256">
        <v>0</v>
      </c>
      <c r="I35" s="257">
        <f t="shared" si="4"/>
        <v>0</v>
      </c>
      <c r="J35" s="258">
        <v>0</v>
      </c>
      <c r="K35" s="259">
        <f t="shared" si="5"/>
        <v>0</v>
      </c>
      <c r="L35" s="260"/>
      <c r="M35" s="563"/>
      <c r="N35" s="564"/>
      <c r="O35" s="545">
        <f t="shared" si="6"/>
        <v>0</v>
      </c>
      <c r="P35" s="349"/>
      <c r="Q35" s="545">
        <f t="shared" si="7"/>
        <v>0</v>
      </c>
      <c r="R35" s="349"/>
      <c r="S35" s="256">
        <v>0</v>
      </c>
      <c r="T35" s="280">
        <f t="shared" si="8"/>
        <v>0</v>
      </c>
      <c r="U35" s="550">
        <f t="shared" si="9"/>
        <v>0</v>
      </c>
      <c r="V35" s="551"/>
    </row>
    <row r="36" spans="1:22" s="252" customFormat="1" ht="18">
      <c r="A36" s="283">
        <f>'SU Alloggi'!A34</f>
        <v>0</v>
      </c>
      <c r="B36" s="253">
        <f>('SCF e SCE'!M34)+('SCF e SCE'!W34)</f>
        <v>0</v>
      </c>
      <c r="C36" s="253">
        <f t="shared" si="1"/>
        <v>0</v>
      </c>
      <c r="D36" s="340">
        <v>0</v>
      </c>
      <c r="E36" s="254">
        <f t="shared" si="2"/>
        <v>0</v>
      </c>
      <c r="F36" s="255">
        <f t="shared" si="0"/>
        <v>0</v>
      </c>
      <c r="G36" s="268">
        <f t="shared" si="3"/>
        <v>0</v>
      </c>
      <c r="H36" s="256">
        <v>0</v>
      </c>
      <c r="I36" s="257">
        <f t="shared" si="4"/>
        <v>0</v>
      </c>
      <c r="J36" s="258">
        <v>0</v>
      </c>
      <c r="K36" s="259">
        <f t="shared" si="5"/>
        <v>0</v>
      </c>
      <c r="L36" s="260"/>
      <c r="M36" s="563"/>
      <c r="N36" s="564"/>
      <c r="O36" s="545">
        <f t="shared" si="6"/>
        <v>0</v>
      </c>
      <c r="P36" s="349"/>
      <c r="Q36" s="545">
        <f t="shared" si="7"/>
        <v>0</v>
      </c>
      <c r="R36" s="349"/>
      <c r="S36" s="256">
        <v>0</v>
      </c>
      <c r="T36" s="280">
        <f t="shared" si="8"/>
        <v>0</v>
      </c>
      <c r="U36" s="550">
        <f t="shared" si="9"/>
        <v>0</v>
      </c>
      <c r="V36" s="551"/>
    </row>
    <row r="37" spans="1:22" s="252" customFormat="1" ht="18">
      <c r="A37" s="283">
        <f>'SU Alloggi'!A35</f>
        <v>0</v>
      </c>
      <c r="B37" s="253">
        <f>('SCF e SCE'!M35)+('SCF e SCE'!W35)</f>
        <v>0</v>
      </c>
      <c r="C37" s="253">
        <f t="shared" si="1"/>
        <v>0</v>
      </c>
      <c r="D37" s="340">
        <v>0</v>
      </c>
      <c r="E37" s="254">
        <f t="shared" si="2"/>
        <v>0</v>
      </c>
      <c r="F37" s="255">
        <f t="shared" si="0"/>
        <v>0</v>
      </c>
      <c r="G37" s="268">
        <f t="shared" si="3"/>
        <v>0</v>
      </c>
      <c r="H37" s="256">
        <v>0</v>
      </c>
      <c r="I37" s="257">
        <f t="shared" si="4"/>
        <v>0</v>
      </c>
      <c r="J37" s="258">
        <v>0</v>
      </c>
      <c r="K37" s="259">
        <f t="shared" si="5"/>
        <v>0</v>
      </c>
      <c r="L37" s="260"/>
      <c r="M37" s="563"/>
      <c r="N37" s="564"/>
      <c r="O37" s="545">
        <f t="shared" si="6"/>
        <v>0</v>
      </c>
      <c r="P37" s="349"/>
      <c r="Q37" s="545">
        <f t="shared" si="7"/>
        <v>0</v>
      </c>
      <c r="R37" s="349"/>
      <c r="S37" s="256">
        <v>0</v>
      </c>
      <c r="T37" s="280">
        <f t="shared" si="8"/>
        <v>0</v>
      </c>
      <c r="U37" s="550">
        <f t="shared" si="9"/>
        <v>0</v>
      </c>
      <c r="V37" s="551"/>
    </row>
    <row r="38" spans="1:22" s="252" customFormat="1" ht="18">
      <c r="A38" s="283">
        <f>'SU Alloggi'!A36</f>
        <v>0</v>
      </c>
      <c r="B38" s="253">
        <f>('SCF e SCE'!M36)+('SCF e SCE'!W36)</f>
        <v>0</v>
      </c>
      <c r="C38" s="253">
        <f t="shared" si="1"/>
        <v>0</v>
      </c>
      <c r="D38" s="340">
        <v>0</v>
      </c>
      <c r="E38" s="254">
        <f t="shared" si="2"/>
        <v>0</v>
      </c>
      <c r="F38" s="255">
        <f t="shared" si="0"/>
        <v>0</v>
      </c>
      <c r="G38" s="268">
        <f t="shared" si="3"/>
        <v>0</v>
      </c>
      <c r="H38" s="256">
        <v>0</v>
      </c>
      <c r="I38" s="257">
        <f t="shared" si="4"/>
        <v>0</v>
      </c>
      <c r="J38" s="258">
        <v>0</v>
      </c>
      <c r="K38" s="259">
        <f t="shared" si="5"/>
        <v>0</v>
      </c>
      <c r="L38" s="260"/>
      <c r="M38" s="563"/>
      <c r="N38" s="564"/>
      <c r="O38" s="545">
        <f t="shared" si="6"/>
        <v>0</v>
      </c>
      <c r="P38" s="349"/>
      <c r="Q38" s="545">
        <f t="shared" si="7"/>
        <v>0</v>
      </c>
      <c r="R38" s="349"/>
      <c r="S38" s="256">
        <v>0</v>
      </c>
      <c r="T38" s="280">
        <f t="shared" si="8"/>
        <v>0</v>
      </c>
      <c r="U38" s="550">
        <f t="shared" si="9"/>
        <v>0</v>
      </c>
      <c r="V38" s="551"/>
    </row>
    <row r="39" spans="1:22" s="252" customFormat="1" ht="18">
      <c r="A39" s="283">
        <f>'SU Alloggi'!A37</f>
        <v>0</v>
      </c>
      <c r="B39" s="253">
        <f>('SCF e SCE'!M37)+('SCF e SCE'!W37)</f>
        <v>0</v>
      </c>
      <c r="C39" s="253">
        <f t="shared" si="1"/>
        <v>0</v>
      </c>
      <c r="D39" s="340">
        <v>0</v>
      </c>
      <c r="E39" s="254">
        <f t="shared" si="2"/>
        <v>0</v>
      </c>
      <c r="F39" s="255">
        <f t="shared" si="0"/>
        <v>0</v>
      </c>
      <c r="G39" s="268">
        <f t="shared" si="3"/>
        <v>0</v>
      </c>
      <c r="H39" s="256">
        <v>0</v>
      </c>
      <c r="I39" s="257">
        <f t="shared" si="4"/>
        <v>0</v>
      </c>
      <c r="J39" s="258">
        <v>0</v>
      </c>
      <c r="K39" s="259">
        <f t="shared" si="5"/>
        <v>0</v>
      </c>
      <c r="L39" s="260"/>
      <c r="M39" s="563"/>
      <c r="N39" s="564"/>
      <c r="O39" s="545">
        <f t="shared" si="6"/>
        <v>0</v>
      </c>
      <c r="P39" s="349"/>
      <c r="Q39" s="545">
        <f t="shared" si="7"/>
        <v>0</v>
      </c>
      <c r="R39" s="349"/>
      <c r="S39" s="256">
        <v>0</v>
      </c>
      <c r="T39" s="280">
        <f t="shared" si="8"/>
        <v>0</v>
      </c>
      <c r="U39" s="550">
        <f t="shared" si="9"/>
        <v>0</v>
      </c>
      <c r="V39" s="551"/>
    </row>
    <row r="40" spans="1:22" s="252" customFormat="1" ht="18">
      <c r="A40" s="283">
        <f>'SU Alloggi'!A38</f>
        <v>0</v>
      </c>
      <c r="B40" s="253">
        <f>('SCF e SCE'!M38)+('SCF e SCE'!W38)</f>
        <v>0</v>
      </c>
      <c r="C40" s="253">
        <f t="shared" si="1"/>
        <v>0</v>
      </c>
      <c r="D40" s="340">
        <v>0</v>
      </c>
      <c r="E40" s="254">
        <f t="shared" si="2"/>
        <v>0</v>
      </c>
      <c r="F40" s="255">
        <f t="shared" si="0"/>
        <v>0</v>
      </c>
      <c r="G40" s="268">
        <f t="shared" si="3"/>
        <v>0</v>
      </c>
      <c r="H40" s="256">
        <v>0</v>
      </c>
      <c r="I40" s="257">
        <f t="shared" si="4"/>
        <v>0</v>
      </c>
      <c r="J40" s="258">
        <v>0</v>
      </c>
      <c r="K40" s="259">
        <f t="shared" si="5"/>
        <v>0</v>
      </c>
      <c r="L40" s="260"/>
      <c r="M40" s="563"/>
      <c r="N40" s="564"/>
      <c r="O40" s="545">
        <f t="shared" si="6"/>
        <v>0</v>
      </c>
      <c r="P40" s="349"/>
      <c r="Q40" s="545">
        <f t="shared" si="7"/>
        <v>0</v>
      </c>
      <c r="R40" s="349"/>
      <c r="S40" s="256">
        <v>0</v>
      </c>
      <c r="T40" s="280">
        <f t="shared" si="8"/>
        <v>0</v>
      </c>
      <c r="U40" s="550">
        <f t="shared" si="9"/>
        <v>0</v>
      </c>
      <c r="V40" s="551"/>
    </row>
    <row r="41" spans="1:22" s="252" customFormat="1" ht="18">
      <c r="A41" s="283">
        <f>'SU Alloggi'!A39</f>
        <v>0</v>
      </c>
      <c r="B41" s="253">
        <f>('SCF e SCE'!M39)+('SCF e SCE'!W39)</f>
        <v>0</v>
      </c>
      <c r="C41" s="253">
        <f t="shared" si="1"/>
        <v>0</v>
      </c>
      <c r="D41" s="340">
        <v>0</v>
      </c>
      <c r="E41" s="254">
        <f t="shared" si="2"/>
        <v>0</v>
      </c>
      <c r="F41" s="255">
        <f t="shared" si="0"/>
        <v>0</v>
      </c>
      <c r="G41" s="268">
        <f t="shared" si="3"/>
        <v>0</v>
      </c>
      <c r="H41" s="256">
        <v>0</v>
      </c>
      <c r="I41" s="257">
        <f t="shared" si="4"/>
        <v>0</v>
      </c>
      <c r="J41" s="258">
        <v>0</v>
      </c>
      <c r="K41" s="259">
        <f t="shared" si="5"/>
        <v>0</v>
      </c>
      <c r="L41" s="260"/>
      <c r="M41" s="563"/>
      <c r="N41" s="564"/>
      <c r="O41" s="545">
        <f t="shared" si="6"/>
        <v>0</v>
      </c>
      <c r="P41" s="349"/>
      <c r="Q41" s="545">
        <f t="shared" si="7"/>
        <v>0</v>
      </c>
      <c r="R41" s="349"/>
      <c r="S41" s="256">
        <v>0</v>
      </c>
      <c r="T41" s="280">
        <f t="shared" si="8"/>
        <v>0</v>
      </c>
      <c r="U41" s="550">
        <f t="shared" si="9"/>
        <v>0</v>
      </c>
      <c r="V41" s="551"/>
    </row>
    <row r="42" spans="1:22" s="252" customFormat="1" ht="18">
      <c r="A42" s="283">
        <f>'SU Alloggi'!A40</f>
        <v>0</v>
      </c>
      <c r="B42" s="253">
        <f>('SCF e SCE'!M40)+('SCF e SCE'!W40)</f>
        <v>0</v>
      </c>
      <c r="C42" s="253">
        <f t="shared" si="1"/>
        <v>0</v>
      </c>
      <c r="D42" s="340">
        <v>0</v>
      </c>
      <c r="E42" s="254">
        <f t="shared" si="2"/>
        <v>0</v>
      </c>
      <c r="F42" s="255">
        <f t="shared" si="0"/>
        <v>0</v>
      </c>
      <c r="G42" s="268">
        <f t="shared" si="3"/>
        <v>0</v>
      </c>
      <c r="H42" s="256">
        <v>0</v>
      </c>
      <c r="I42" s="257">
        <f t="shared" si="4"/>
        <v>0</v>
      </c>
      <c r="J42" s="258">
        <v>0</v>
      </c>
      <c r="K42" s="259">
        <f t="shared" si="5"/>
        <v>0</v>
      </c>
      <c r="L42" s="260"/>
      <c r="M42" s="563"/>
      <c r="N42" s="564"/>
      <c r="O42" s="545">
        <f t="shared" si="6"/>
        <v>0</v>
      </c>
      <c r="P42" s="349"/>
      <c r="Q42" s="545">
        <f t="shared" si="7"/>
        <v>0</v>
      </c>
      <c r="R42" s="349"/>
      <c r="S42" s="256">
        <v>0</v>
      </c>
      <c r="T42" s="280">
        <f t="shared" si="8"/>
        <v>0</v>
      </c>
      <c r="U42" s="550">
        <f t="shared" si="9"/>
        <v>0</v>
      </c>
      <c r="V42" s="551"/>
    </row>
    <row r="43" spans="1:22" s="252" customFormat="1" ht="18">
      <c r="A43" s="283">
        <f>'SU Alloggi'!A41</f>
        <v>0</v>
      </c>
      <c r="B43" s="253">
        <f>('SCF e SCE'!M41)+('SCF e SCE'!W41)</f>
        <v>0</v>
      </c>
      <c r="C43" s="253">
        <f t="shared" si="1"/>
        <v>0</v>
      </c>
      <c r="D43" s="340">
        <v>0</v>
      </c>
      <c r="E43" s="254">
        <f t="shared" si="2"/>
        <v>0</v>
      </c>
      <c r="F43" s="255">
        <f t="shared" si="0"/>
        <v>0</v>
      </c>
      <c r="G43" s="268">
        <f t="shared" si="3"/>
        <v>0</v>
      </c>
      <c r="H43" s="256">
        <v>0</v>
      </c>
      <c r="I43" s="257">
        <f t="shared" si="4"/>
        <v>0</v>
      </c>
      <c r="J43" s="258">
        <v>0</v>
      </c>
      <c r="K43" s="259">
        <f t="shared" si="5"/>
        <v>0</v>
      </c>
      <c r="L43" s="260"/>
      <c r="M43" s="563"/>
      <c r="N43" s="564"/>
      <c r="O43" s="545">
        <f t="shared" si="6"/>
        <v>0</v>
      </c>
      <c r="P43" s="349"/>
      <c r="Q43" s="545">
        <f t="shared" si="7"/>
        <v>0</v>
      </c>
      <c r="R43" s="349"/>
      <c r="S43" s="256">
        <v>0</v>
      </c>
      <c r="T43" s="280">
        <f t="shared" si="8"/>
        <v>0</v>
      </c>
      <c r="U43" s="550">
        <f t="shared" si="9"/>
        <v>0</v>
      </c>
      <c r="V43" s="551"/>
    </row>
    <row r="44" spans="1:22" s="252" customFormat="1" ht="18">
      <c r="A44" s="283">
        <f>'SU Alloggi'!A42</f>
        <v>0</v>
      </c>
      <c r="B44" s="253">
        <f>('SCF e SCE'!M42)+('SCF e SCE'!W42)</f>
        <v>0</v>
      </c>
      <c r="C44" s="253">
        <f t="shared" si="1"/>
        <v>0</v>
      </c>
      <c r="D44" s="340">
        <v>0</v>
      </c>
      <c r="E44" s="254">
        <f t="shared" si="2"/>
        <v>0</v>
      </c>
      <c r="F44" s="255">
        <f t="shared" si="0"/>
        <v>0</v>
      </c>
      <c r="G44" s="268">
        <f t="shared" si="3"/>
        <v>0</v>
      </c>
      <c r="H44" s="256">
        <v>0</v>
      </c>
      <c r="I44" s="257">
        <f t="shared" si="4"/>
        <v>0</v>
      </c>
      <c r="J44" s="258">
        <v>0</v>
      </c>
      <c r="K44" s="259">
        <f t="shared" si="5"/>
        <v>0</v>
      </c>
      <c r="L44" s="260"/>
      <c r="M44" s="563"/>
      <c r="N44" s="564"/>
      <c r="O44" s="545">
        <f t="shared" si="6"/>
        <v>0</v>
      </c>
      <c r="P44" s="349"/>
      <c r="Q44" s="545">
        <f t="shared" si="7"/>
        <v>0</v>
      </c>
      <c r="R44" s="349"/>
      <c r="S44" s="256">
        <v>0</v>
      </c>
      <c r="T44" s="280">
        <f t="shared" si="8"/>
        <v>0</v>
      </c>
      <c r="U44" s="550">
        <f t="shared" si="9"/>
        <v>0</v>
      </c>
      <c r="V44" s="551"/>
    </row>
    <row r="45" spans="1:22" s="252" customFormat="1" ht="18">
      <c r="A45" s="283">
        <f>'SU Alloggi'!A43</f>
        <v>0</v>
      </c>
      <c r="B45" s="253">
        <f>('SCF e SCE'!M43)+('SCF e SCE'!W43)</f>
        <v>0</v>
      </c>
      <c r="C45" s="253">
        <f t="shared" si="1"/>
        <v>0</v>
      </c>
      <c r="D45" s="340">
        <v>0</v>
      </c>
      <c r="E45" s="254">
        <f t="shared" si="2"/>
        <v>0</v>
      </c>
      <c r="F45" s="255">
        <f t="shared" si="0"/>
        <v>0</v>
      </c>
      <c r="G45" s="268">
        <f t="shared" si="3"/>
        <v>0</v>
      </c>
      <c r="H45" s="256">
        <v>0</v>
      </c>
      <c r="I45" s="257">
        <f t="shared" si="4"/>
        <v>0</v>
      </c>
      <c r="J45" s="258">
        <v>0</v>
      </c>
      <c r="K45" s="259">
        <f t="shared" si="5"/>
        <v>0</v>
      </c>
      <c r="L45" s="260"/>
      <c r="M45" s="563"/>
      <c r="N45" s="564"/>
      <c r="O45" s="545">
        <f t="shared" si="6"/>
        <v>0</v>
      </c>
      <c r="P45" s="349"/>
      <c r="Q45" s="545">
        <f t="shared" si="7"/>
        <v>0</v>
      </c>
      <c r="R45" s="349"/>
      <c r="S45" s="256">
        <v>0</v>
      </c>
      <c r="T45" s="280">
        <f t="shared" si="8"/>
        <v>0</v>
      </c>
      <c r="U45" s="550">
        <f t="shared" si="9"/>
        <v>0</v>
      </c>
      <c r="V45" s="551"/>
    </row>
    <row r="46" spans="1:22" s="252" customFormat="1" ht="18.75" thickBot="1">
      <c r="A46" s="283">
        <f>'SU Alloggi'!A44</f>
        <v>0</v>
      </c>
      <c r="B46" s="261">
        <f>('SCF e SCE'!M44)+('SCF e SCE'!W44)</f>
        <v>0</v>
      </c>
      <c r="C46" s="277">
        <f t="shared" si="1"/>
        <v>0</v>
      </c>
      <c r="D46" s="341">
        <v>0</v>
      </c>
      <c r="E46" s="262">
        <f t="shared" si="2"/>
        <v>0</v>
      </c>
      <c r="F46" s="263">
        <f>IF(C46=0,0,(IF(E46&lt;=10%,1,"non verificato")))</f>
        <v>0</v>
      </c>
      <c r="G46" s="278">
        <f t="shared" si="3"/>
        <v>0</v>
      </c>
      <c r="H46" s="264">
        <v>0</v>
      </c>
      <c r="I46" s="265">
        <f t="shared" si="4"/>
        <v>0</v>
      </c>
      <c r="J46" s="266">
        <v>0</v>
      </c>
      <c r="K46" s="267">
        <f t="shared" si="5"/>
        <v>0</v>
      </c>
      <c r="L46" s="260"/>
      <c r="M46" s="565"/>
      <c r="N46" s="566"/>
      <c r="O46" s="557">
        <f t="shared" si="6"/>
        <v>0</v>
      </c>
      <c r="P46" s="558"/>
      <c r="Q46" s="557">
        <f t="shared" si="7"/>
        <v>0</v>
      </c>
      <c r="R46" s="558"/>
      <c r="S46" s="264">
        <v>0</v>
      </c>
      <c r="T46" s="294">
        <f t="shared" si="8"/>
        <v>0</v>
      </c>
      <c r="U46" s="557">
        <f t="shared" si="9"/>
        <v>0</v>
      </c>
      <c r="V46" s="584"/>
    </row>
    <row r="47" spans="1:22" ht="4.5" customHeight="1" thickBot="1">
      <c r="A47" s="95"/>
      <c r="B47" s="20"/>
      <c r="C47" s="248"/>
      <c r="D47" s="247"/>
      <c r="E47" s="66"/>
      <c r="F47" s="275"/>
      <c r="G47" s="274"/>
      <c r="H47" s="228"/>
      <c r="I47" s="62"/>
      <c r="J47" s="232"/>
      <c r="K47" s="65"/>
      <c r="L47" s="4"/>
      <c r="M47" s="559"/>
      <c r="N47" s="560"/>
      <c r="O47" s="281"/>
      <c r="P47" s="58"/>
      <c r="Q47" s="57"/>
      <c r="R47" s="58"/>
      <c r="S47" s="234"/>
      <c r="T47" s="57"/>
      <c r="U47" s="57"/>
      <c r="V47" s="59"/>
    </row>
    <row r="48" spans="1:22" s="96" customFormat="1" ht="20.25" customHeight="1" thickBot="1">
      <c r="A48" s="282" t="s">
        <v>83</v>
      </c>
      <c r="B48" s="237">
        <f>SUM(B17:B46)</f>
        <v>0</v>
      </c>
      <c r="C48" s="246">
        <f>SUM(C17:C46)</f>
        <v>0</v>
      </c>
      <c r="D48" s="250"/>
      <c r="E48" s="249"/>
      <c r="F48" s="276">
        <f aca="true" t="shared" si="10" ref="F48:K48">SUM(F17:F46)</f>
        <v>0</v>
      </c>
      <c r="G48" s="269">
        <f t="shared" si="10"/>
        <v>0</v>
      </c>
      <c r="H48" s="238">
        <f t="shared" si="10"/>
        <v>0</v>
      </c>
      <c r="I48" s="239">
        <f t="shared" si="10"/>
        <v>0</v>
      </c>
      <c r="J48" s="240">
        <f t="shared" si="10"/>
        <v>0</v>
      </c>
      <c r="K48" s="240">
        <f t="shared" si="10"/>
        <v>0</v>
      </c>
      <c r="L48" s="241"/>
      <c r="M48" s="581"/>
      <c r="N48" s="582"/>
      <c r="O48" s="555">
        <f>SUM(O17:O46)</f>
        <v>0</v>
      </c>
      <c r="P48" s="556"/>
      <c r="Q48" s="555">
        <f>SUM(Q17:Q46)</f>
        <v>0</v>
      </c>
      <c r="R48" s="556"/>
      <c r="S48" s="249">
        <f>SUM(S17:S46)</f>
        <v>0</v>
      </c>
      <c r="T48" s="270">
        <f>SUM(T17:T46)</f>
        <v>0</v>
      </c>
      <c r="U48" s="583">
        <f>SUM(U17:U46)</f>
        <v>0</v>
      </c>
      <c r="V48" s="556"/>
    </row>
    <row r="49" spans="1:22" ht="15.75" customHeight="1">
      <c r="A49" s="2"/>
      <c r="B49" s="19"/>
      <c r="C49" s="1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3.5" thickBot="1">
      <c r="A50" s="2"/>
      <c r="B50" s="19"/>
      <c r="C50" s="1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21" thickBot="1">
      <c r="A51" s="2"/>
      <c r="B51" s="506" t="s">
        <v>62</v>
      </c>
      <c r="C51" s="507"/>
      <c r="D51" s="507"/>
      <c r="E51" s="507"/>
      <c r="F51" s="507"/>
      <c r="G51" s="507"/>
      <c r="H51" s="507"/>
      <c r="I51" s="507"/>
      <c r="J51" s="507"/>
      <c r="K51" s="50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3.5" thickBot="1">
      <c r="A52" s="2"/>
      <c r="B52" s="50"/>
      <c r="C52" s="42"/>
      <c r="D52" s="42"/>
      <c r="E52" s="42"/>
      <c r="F52" s="42"/>
      <c r="G52" s="42"/>
      <c r="H52" s="42"/>
      <c r="I52" s="42"/>
      <c r="J52" s="42"/>
      <c r="K52" s="6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26.25" thickBot="1">
      <c r="A53" s="2"/>
      <c r="B53" s="53" t="s">
        <v>102</v>
      </c>
      <c r="C53" s="54"/>
      <c r="D53" s="54"/>
      <c r="E53" s="54"/>
      <c r="F53" s="55"/>
      <c r="G53" s="55"/>
      <c r="H53" s="54"/>
      <c r="I53" s="54"/>
      <c r="J53" s="602" t="str">
        <f>IF(C48&lt;G48,"non verificato",IF(F48='SU Alloggi'!F49,"verificato","non verificato"))</f>
        <v>verificato</v>
      </c>
      <c r="K53" s="60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23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8">
      <c r="A55" s="2"/>
      <c r="B55" s="96" t="s">
        <v>79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20.25">
      <c r="A58" s="2"/>
      <c r="B58" s="2"/>
      <c r="C58" s="2"/>
      <c r="D58" s="2"/>
      <c r="E58" s="2"/>
      <c r="F58" s="2"/>
      <c r="G58" s="2"/>
      <c r="H58" s="2"/>
      <c r="I58" s="2"/>
      <c r="J58" s="302" t="s">
        <v>95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</sheetData>
  <sheetProtection password="CE88" sheet="1" objects="1" scenarios="1"/>
  <mergeCells count="130">
    <mergeCell ref="O27:P27"/>
    <mergeCell ref="U40:V40"/>
    <mergeCell ref="U43:V43"/>
    <mergeCell ref="U44:V44"/>
    <mergeCell ref="O42:P42"/>
    <mergeCell ref="O30:P30"/>
    <mergeCell ref="O31:P31"/>
    <mergeCell ref="O32:P32"/>
    <mergeCell ref="O33:P33"/>
    <mergeCell ref="Q33:R33"/>
    <mergeCell ref="J53:K53"/>
    <mergeCell ref="G13:G14"/>
    <mergeCell ref="C12:G12"/>
    <mergeCell ref="I12:I14"/>
    <mergeCell ref="H12:H14"/>
    <mergeCell ref="J13:J14"/>
    <mergeCell ref="B51:K51"/>
    <mergeCell ref="C16:K16"/>
    <mergeCell ref="F13:F14"/>
    <mergeCell ref="O22:P22"/>
    <mergeCell ref="O23:P23"/>
    <mergeCell ref="O18:P18"/>
    <mergeCell ref="O35:P35"/>
    <mergeCell ref="O28:P28"/>
    <mergeCell ref="O29:P29"/>
    <mergeCell ref="O19:P19"/>
    <mergeCell ref="O34:P34"/>
    <mergeCell ref="O25:P25"/>
    <mergeCell ref="O26:P26"/>
    <mergeCell ref="A1:V1"/>
    <mergeCell ref="J12:K12"/>
    <mergeCell ref="A11:A14"/>
    <mergeCell ref="B11:B14"/>
    <mergeCell ref="S12:V12"/>
    <mergeCell ref="Q13:R13"/>
    <mergeCell ref="R7:V7"/>
    <mergeCell ref="O13:P13"/>
    <mergeCell ref="A7:Q7"/>
    <mergeCell ref="U13:V13"/>
    <mergeCell ref="A2:V2"/>
    <mergeCell ref="Q19:R19"/>
    <mergeCell ref="Q20:R20"/>
    <mergeCell ref="O24:P24"/>
    <mergeCell ref="O20:P20"/>
    <mergeCell ref="O21:P21"/>
    <mergeCell ref="Q21:R21"/>
    <mergeCell ref="Q22:R22"/>
    <mergeCell ref="Q23:R23"/>
    <mergeCell ref="Q24:R24"/>
    <mergeCell ref="Q34:R34"/>
    <mergeCell ref="Q35:R35"/>
    <mergeCell ref="Q25:R25"/>
    <mergeCell ref="Q26:R26"/>
    <mergeCell ref="Q27:R27"/>
    <mergeCell ref="Q28:R28"/>
    <mergeCell ref="Q29:R29"/>
    <mergeCell ref="Q30:R30"/>
    <mergeCell ref="Q31:R31"/>
    <mergeCell ref="Q32:R32"/>
    <mergeCell ref="U19:V19"/>
    <mergeCell ref="Q44:R44"/>
    <mergeCell ref="Q45:R45"/>
    <mergeCell ref="Q46:R46"/>
    <mergeCell ref="Q40:R40"/>
    <mergeCell ref="Q41:R41"/>
    <mergeCell ref="Q42:R42"/>
    <mergeCell ref="Q43:R43"/>
    <mergeCell ref="Q36:R36"/>
    <mergeCell ref="Q37:R37"/>
    <mergeCell ref="U20:V20"/>
    <mergeCell ref="U21:V21"/>
    <mergeCell ref="U22:V22"/>
    <mergeCell ref="U23:V23"/>
    <mergeCell ref="U24:V24"/>
    <mergeCell ref="U25:V25"/>
    <mergeCell ref="U26:V26"/>
    <mergeCell ref="U27:V27"/>
    <mergeCell ref="U48:V48"/>
    <mergeCell ref="U36:V36"/>
    <mergeCell ref="U37:V37"/>
    <mergeCell ref="U38:V38"/>
    <mergeCell ref="U39:V39"/>
    <mergeCell ref="U41:V41"/>
    <mergeCell ref="U45:V45"/>
    <mergeCell ref="U46:V46"/>
    <mergeCell ref="U42:V42"/>
    <mergeCell ref="M48:N48"/>
    <mergeCell ref="Q39:R39"/>
    <mergeCell ref="O39:P39"/>
    <mergeCell ref="O40:P40"/>
    <mergeCell ref="O41:P41"/>
    <mergeCell ref="O48:P48"/>
    <mergeCell ref="O45:P45"/>
    <mergeCell ref="O43:P43"/>
    <mergeCell ref="O44:P44"/>
    <mergeCell ref="A8:J8"/>
    <mergeCell ref="K8:O8"/>
    <mergeCell ref="P8:V8"/>
    <mergeCell ref="M13:N13"/>
    <mergeCell ref="C11:K11"/>
    <mergeCell ref="E13:E14"/>
    <mergeCell ref="M11:V11"/>
    <mergeCell ref="M12:R12"/>
    <mergeCell ref="S13:S14"/>
    <mergeCell ref="M15:N15"/>
    <mergeCell ref="Q48:R48"/>
    <mergeCell ref="O36:P36"/>
    <mergeCell ref="O37:P37"/>
    <mergeCell ref="O38:P38"/>
    <mergeCell ref="O46:P46"/>
    <mergeCell ref="Q38:R38"/>
    <mergeCell ref="Q17:R17"/>
    <mergeCell ref="M47:N47"/>
    <mergeCell ref="M17:N46"/>
    <mergeCell ref="U35:V35"/>
    <mergeCell ref="U28:V28"/>
    <mergeCell ref="U29:V29"/>
    <mergeCell ref="U30:V30"/>
    <mergeCell ref="U32:V32"/>
    <mergeCell ref="U33:V33"/>
    <mergeCell ref="U34:V34"/>
    <mergeCell ref="U31:V31"/>
    <mergeCell ref="Q18:R18"/>
    <mergeCell ref="O16:V16"/>
    <mergeCell ref="U15:V15"/>
    <mergeCell ref="U17:V17"/>
    <mergeCell ref="O17:P17"/>
    <mergeCell ref="Q15:R15"/>
    <mergeCell ref="O15:P15"/>
    <mergeCell ref="U18:V18"/>
  </mergeCells>
  <conditionalFormatting sqref="J53 F17:F46">
    <cfRule type="cellIs" priority="1" dxfId="0" operator="equal" stopIfTrue="1">
      <formula>"non verificato"</formula>
    </cfRule>
  </conditionalFormatting>
  <printOptions horizontalCentered="1" verticalCentered="1"/>
  <pageMargins left="0.1968503937007874" right="0.5118110236220472" top="0.5905511811023623" bottom="0.7874015748031497" header="0.5118110236220472" footer="0.5118110236220472"/>
  <pageSetup fitToHeight="1" fitToWidth="1"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05" sqref="H305"/>
    </sheetView>
  </sheetViews>
  <sheetFormatPr defaultColWidth="9.140625" defaultRowHeight="12.75"/>
  <cols>
    <col min="7" max="7" width="8.28125" style="0" customWidth="1"/>
    <col min="8" max="8" width="12.7109375" style="0" customWidth="1"/>
  </cols>
  <sheetData/>
  <printOptions/>
  <pageMargins left="0.3937007874015748" right="0.3937007874015748" top="0.3937007874015748" bottom="0.5905511811023623" header="0.4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 Di Vittorio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RER</cp:lastModifiedBy>
  <cp:lastPrinted>2008-10-06T09:53:43Z</cp:lastPrinted>
  <dcterms:created xsi:type="dcterms:W3CDTF">2000-08-03T16:19:58Z</dcterms:created>
  <dcterms:modified xsi:type="dcterms:W3CDTF">2012-01-03T11:03:44Z</dcterms:modified>
  <cp:category/>
  <cp:version/>
  <cp:contentType/>
  <cp:contentStatus/>
</cp:coreProperties>
</file>